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240" yWindow="120" windowWidth="15480" windowHeight="7365" activeTab="1"/>
  </bookViews>
  <sheets>
    <sheet name="Приложение 3" sheetId="5" r:id="rId1"/>
    <sheet name="Приложение 4" sheetId="6" r:id="rId2"/>
  </sheets>
  <definedNames>
    <definedName name="_xlnm._FilterDatabase" localSheetId="1" hidden="1">'Приложение 4'!$A$8:$Q$115</definedName>
    <definedName name="_xlnm.Print_Titles" localSheetId="0">'Приложение 3'!$6:$7</definedName>
    <definedName name="_xlnm.Print_Titles" localSheetId="1">'Приложение 4'!$7:$8</definedName>
    <definedName name="_xlnm.Print_Area" localSheetId="1">'Приложение 4'!$A$1:$O$116</definedName>
  </definedNames>
  <calcPr calcId="162913"/>
</workbook>
</file>

<file path=xl/calcChain.xml><?xml version="1.0" encoding="utf-8"?>
<calcChain xmlns="http://schemas.openxmlformats.org/spreadsheetml/2006/main">
  <c r="F108" i="6" l="1"/>
  <c r="F40" i="6"/>
  <c r="F8" i="5" l="1"/>
  <c r="O93" i="6" l="1"/>
  <c r="O108" i="6"/>
  <c r="O109" i="6"/>
  <c r="O84" i="6"/>
  <c r="O82" i="6"/>
  <c r="I82" i="6"/>
  <c r="I19" i="6"/>
  <c r="F11" i="6"/>
  <c r="F107" i="6"/>
  <c r="O107" i="6" s="1"/>
  <c r="E115" i="6"/>
  <c r="E40" i="6"/>
  <c r="H19" i="6"/>
  <c r="G19" i="6"/>
  <c r="F19" i="6"/>
  <c r="E19" i="6"/>
  <c r="M22" i="5"/>
  <c r="M26" i="5"/>
  <c r="M27" i="5"/>
  <c r="M28" i="5"/>
  <c r="M25" i="5"/>
  <c r="E11" i="6" l="1"/>
  <c r="N92" i="6"/>
  <c r="M92" i="6"/>
  <c r="L92" i="6"/>
  <c r="I92" i="6"/>
  <c r="H92" i="6"/>
  <c r="G92" i="6"/>
  <c r="F92" i="6"/>
  <c r="E92" i="6"/>
  <c r="O92" i="6" s="1"/>
  <c r="O83" i="6" l="1"/>
  <c r="F82" i="6"/>
  <c r="O98" i="6" l="1"/>
  <c r="O88" i="6"/>
  <c r="N87" i="6"/>
  <c r="M87" i="6"/>
  <c r="L87" i="6"/>
  <c r="I87" i="6"/>
  <c r="H87" i="6"/>
  <c r="G87" i="6"/>
  <c r="F87" i="6"/>
  <c r="E87" i="6"/>
  <c r="O87" i="6" s="1"/>
  <c r="M23" i="5"/>
  <c r="E12" i="5" l="1"/>
  <c r="E8" i="5" s="1"/>
  <c r="E82" i="6" l="1"/>
  <c r="M10" i="6" l="1"/>
  <c r="N10" i="6"/>
  <c r="O11" i="6"/>
  <c r="G11" i="6"/>
  <c r="I11" i="6"/>
  <c r="O12" i="6"/>
  <c r="M13" i="6"/>
  <c r="N13" i="6"/>
  <c r="E15" i="6"/>
  <c r="F15" i="6"/>
  <c r="G15" i="6"/>
  <c r="M15" i="6"/>
  <c r="N15" i="6"/>
  <c r="O16" i="6"/>
  <c r="O17" i="6"/>
  <c r="O18" i="6"/>
  <c r="E21" i="6"/>
  <c r="F21" i="6"/>
  <c r="F20" i="6" s="1"/>
  <c r="G21" i="6"/>
  <c r="G20" i="6" s="1"/>
  <c r="H21" i="6"/>
  <c r="H20" i="6" s="1"/>
  <c r="I21" i="6"/>
  <c r="I20" i="6" s="1"/>
  <c r="E26" i="6"/>
  <c r="F26" i="6"/>
  <c r="F10" i="6" s="1"/>
  <c r="G26" i="6"/>
  <c r="G25" i="6" s="1"/>
  <c r="G10" i="6" s="1"/>
  <c r="H26" i="6"/>
  <c r="H25" i="6" s="1"/>
  <c r="H10" i="6" s="1"/>
  <c r="I26" i="6"/>
  <c r="E30" i="6"/>
  <c r="F30" i="6"/>
  <c r="G30" i="6"/>
  <c r="H30" i="6"/>
  <c r="I30" i="6"/>
  <c r="O31" i="6"/>
  <c r="O32" i="6"/>
  <c r="O33" i="6"/>
  <c r="O34" i="6"/>
  <c r="M35" i="6"/>
  <c r="N35" i="6"/>
  <c r="O37" i="6"/>
  <c r="O38" i="6"/>
  <c r="O39" i="6"/>
  <c r="G40" i="6"/>
  <c r="H40" i="6"/>
  <c r="H35" i="6" s="1"/>
  <c r="I40" i="6"/>
  <c r="I35" i="6" s="1"/>
  <c r="M41" i="6"/>
  <c r="N41" i="6"/>
  <c r="O42" i="6"/>
  <c r="O43" i="6"/>
  <c r="O44" i="6"/>
  <c r="E45" i="6"/>
  <c r="E41" i="6" s="1"/>
  <c r="F45" i="6"/>
  <c r="F41" i="6" s="1"/>
  <c r="G45" i="6"/>
  <c r="G41" i="6" s="1"/>
  <c r="H45" i="6"/>
  <c r="H41" i="6" s="1"/>
  <c r="I45" i="6"/>
  <c r="I41" i="6" s="1"/>
  <c r="E46" i="6"/>
  <c r="F46" i="6"/>
  <c r="G46" i="6"/>
  <c r="H46" i="6"/>
  <c r="I46" i="6"/>
  <c r="M46" i="6"/>
  <c r="N46" i="6"/>
  <c r="O47" i="6"/>
  <c r="O48" i="6"/>
  <c r="O49" i="6"/>
  <c r="O50" i="6"/>
  <c r="E51" i="6"/>
  <c r="I51" i="6"/>
  <c r="O51" i="6"/>
  <c r="O52" i="6"/>
  <c r="O54" i="6"/>
  <c r="O55" i="6"/>
  <c r="O56" i="6"/>
  <c r="M57" i="6"/>
  <c r="N57" i="6"/>
  <c r="O58" i="6"/>
  <c r="O59" i="6"/>
  <c r="O60" i="6"/>
  <c r="E61" i="6"/>
  <c r="E57" i="6" s="1"/>
  <c r="F61" i="6"/>
  <c r="F57" i="6" s="1"/>
  <c r="G61" i="6"/>
  <c r="G57" i="6" s="1"/>
  <c r="H61" i="6"/>
  <c r="H57" i="6" s="1"/>
  <c r="I61" i="6"/>
  <c r="I57" i="6" s="1"/>
  <c r="E62" i="6"/>
  <c r="F62" i="6"/>
  <c r="G62" i="6"/>
  <c r="H62" i="6"/>
  <c r="I62" i="6"/>
  <c r="O63" i="6"/>
  <c r="O64" i="6"/>
  <c r="O65" i="6"/>
  <c r="E66" i="6"/>
  <c r="F66" i="6"/>
  <c r="G66" i="6"/>
  <c r="H66" i="6"/>
  <c r="I66" i="6"/>
  <c r="O67" i="6"/>
  <c r="O66" i="6" s="1"/>
  <c r="L68" i="6"/>
  <c r="M68" i="6"/>
  <c r="N68" i="6"/>
  <c r="O69" i="6"/>
  <c r="O70" i="6"/>
  <c r="O71" i="6"/>
  <c r="O72" i="6"/>
  <c r="F73" i="6"/>
  <c r="F68" i="6" s="1"/>
  <c r="G73" i="6"/>
  <c r="G68" i="6" s="1"/>
  <c r="H73" i="6"/>
  <c r="I73" i="6"/>
  <c r="I68" i="6" s="1"/>
  <c r="G74" i="6"/>
  <c r="E80" i="6"/>
  <c r="F80" i="6"/>
  <c r="G80" i="6"/>
  <c r="H80" i="6"/>
  <c r="I80" i="6"/>
  <c r="O80" i="6"/>
  <c r="O81" i="6"/>
  <c r="E97" i="6"/>
  <c r="F97" i="6"/>
  <c r="O97" i="6" s="1"/>
  <c r="G97" i="6"/>
  <c r="H97" i="6"/>
  <c r="I97" i="6"/>
  <c r="L97" i="6"/>
  <c r="M97" i="6"/>
  <c r="N97" i="6"/>
  <c r="E102" i="6"/>
  <c r="I102" i="6"/>
  <c r="O103" i="6"/>
  <c r="O104" i="6"/>
  <c r="O105" i="6"/>
  <c r="E112" i="6"/>
  <c r="I112" i="6"/>
  <c r="O113" i="6"/>
  <c r="O114" i="6"/>
  <c r="O115" i="6"/>
  <c r="O116" i="6"/>
  <c r="G8" i="5"/>
  <c r="H8" i="5"/>
  <c r="I8" i="5"/>
  <c r="K8" i="5"/>
  <c r="M9" i="5"/>
  <c r="M10" i="5"/>
  <c r="M11" i="5"/>
  <c r="M12" i="5"/>
  <c r="M13" i="5"/>
  <c r="M14" i="5"/>
  <c r="M15" i="5"/>
  <c r="M16" i="5"/>
  <c r="M17" i="5"/>
  <c r="M18" i="5"/>
  <c r="M20" i="5"/>
  <c r="M21" i="5"/>
  <c r="M30" i="5"/>
  <c r="F35" i="6" l="1"/>
  <c r="F13" i="6"/>
  <c r="F9" i="6" s="1"/>
  <c r="O112" i="6"/>
  <c r="N9" i="6"/>
  <c r="M9" i="6"/>
  <c r="E13" i="6"/>
  <c r="O30" i="6"/>
  <c r="G13" i="6"/>
  <c r="G9" i="6" s="1"/>
  <c r="G35" i="6"/>
  <c r="E10" i="6"/>
  <c r="O26" i="6"/>
  <c r="O25" i="6" s="1"/>
  <c r="H15" i="6"/>
  <c r="H13" i="6"/>
  <c r="O40" i="6"/>
  <c r="E35" i="6"/>
  <c r="E68" i="6"/>
  <c r="O46" i="6"/>
  <c r="H68" i="6"/>
  <c r="O73" i="6"/>
  <c r="I13" i="6"/>
  <c r="O21" i="6"/>
  <c r="O57" i="6"/>
  <c r="O41" i="6"/>
  <c r="I25" i="6"/>
  <c r="I10" i="6" s="1"/>
  <c r="E25" i="6"/>
  <c r="E20" i="6"/>
  <c r="O20" i="6" s="1"/>
  <c r="O61" i="6"/>
  <c r="O45" i="6"/>
  <c r="F25" i="6"/>
  <c r="O35" i="6" l="1"/>
  <c r="I15" i="6"/>
  <c r="O15" i="6" s="1"/>
  <c r="E9" i="6"/>
  <c r="M8" i="5"/>
  <c r="M19" i="5"/>
  <c r="O68" i="6"/>
  <c r="I9" i="6"/>
  <c r="O13" i="6"/>
  <c r="H9" i="6"/>
  <c r="O19" i="6"/>
  <c r="O10" i="6"/>
  <c r="O9" i="6" l="1"/>
</calcChain>
</file>

<file path=xl/sharedStrings.xml><?xml version="1.0" encoding="utf-8"?>
<sst xmlns="http://schemas.openxmlformats.org/spreadsheetml/2006/main" count="280" uniqueCount="82">
  <si>
    <t>№ п/п</t>
  </si>
  <si>
    <t>к муниципальной программе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</si>
  <si>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</si>
  <si>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</si>
  <si>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</si>
  <si>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</si>
  <si>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</si>
  <si>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</si>
  <si>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</si>
  <si>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</si>
  <si>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</si>
  <si>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</si>
  <si>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2022 год</t>
  </si>
  <si>
    <t>2023 год</t>
  </si>
  <si>
    <t>2024 год</t>
  </si>
  <si>
    <t>11</t>
  </si>
  <si>
    <t>12</t>
  </si>
  <si>
    <t>13</t>
  </si>
  <si>
    <t>2027 год</t>
  </si>
  <si>
    <t>2026 год</t>
  </si>
  <si>
    <t>2025 год</t>
  </si>
  <si>
    <t>администрация Среднетойменского сельского поселения</t>
  </si>
  <si>
    <t>"Обеспечение проведения выборов и референдумов""</t>
  </si>
  <si>
    <t>Отдельное мероприятие</t>
  </si>
  <si>
    <t>"Управление муниципальным долгом"</t>
  </si>
  <si>
    <t xml:space="preserve">«Обеспечение проведения выборов и референдумов» </t>
  </si>
  <si>
    <t xml:space="preserve">«Обеспечение безопасности жизнедеятельности населения» </t>
  </si>
  <si>
    <t>"Обеспечение комплексного развития сельских территорий"(средства и областного, и местного бюджетов)"</t>
  </si>
  <si>
    <t>«Благоустройство территории поселения»</t>
  </si>
  <si>
    <t xml:space="preserve">«Развитие физической культуры и спорта» </t>
  </si>
  <si>
    <t xml:space="preserve">«Предоставление мер социальной поддержки отдельным категориям граждан Среднетойменского сельского поселения» </t>
  </si>
  <si>
    <t xml:space="preserve">«Организация досуга и библиотечного обслуживания населения» </t>
  </si>
  <si>
    <t xml:space="preserve">«Развитие жилищно-коммунального хозяйства» </t>
  </si>
  <si>
    <t xml:space="preserve">«Управление муниципальным имуществом» </t>
  </si>
  <si>
    <r>
      <t>«Развитие транспортной инфраструктуры (содержание и ремонт дорог)»</t>
    </r>
    <r>
      <rPr>
        <b/>
        <sz val="14"/>
        <color indexed="8"/>
        <rFont val="Calibri"/>
        <family val="2"/>
        <charset val="204"/>
      </rPr>
      <t xml:space="preserve"> </t>
    </r>
  </si>
  <si>
    <r>
      <t>«Обеспечение пожарной безопасности»</t>
    </r>
    <r>
      <rPr>
        <b/>
        <sz val="14"/>
        <color indexed="8"/>
        <rFont val="Calibri"/>
        <family val="2"/>
        <charset val="204"/>
      </rPr>
      <t xml:space="preserve"> </t>
    </r>
  </si>
  <si>
    <t>"Осуществление первичного воинского учета на территориях, где отсутствуют военные комиссариаты"</t>
  </si>
  <si>
    <t>"Иные межбюджетные трансферты из бюджетов бюджетной системы"</t>
  </si>
  <si>
    <t xml:space="preserve">   "Организация деятельности администрации Среднетойменского сельского  поселения"</t>
  </si>
  <si>
    <t>«Создание условий, способствующих развитиюСреднетойменского сельского поселения» на 2023-2027 годы</t>
  </si>
  <si>
    <t>Муниципальная программа</t>
  </si>
  <si>
    <t>Итого</t>
  </si>
  <si>
    <t>2021 год</t>
  </si>
  <si>
    <t>Расходы (тыс. рублей)</t>
  </si>
  <si>
    <t>Главный распорядитель бюджетных средств</t>
  </si>
  <si>
    <t>Наименование муниципальной программы, отдельного мероприятия</t>
  </si>
  <si>
    <t>Статус</t>
  </si>
  <si>
    <t>Расходы на реализацию муниципальной программы за счет средств бюджета Среднетойменского сельского поселения</t>
  </si>
  <si>
    <t>Приложение 3</t>
  </si>
  <si>
    <t>бюджет Среднетойменского сельского поселения</t>
  </si>
  <si>
    <t>бюджет Вятскополянского района</t>
  </si>
  <si>
    <t>областной бюджет</t>
  </si>
  <si>
    <t>федеральный бюджет</t>
  </si>
  <si>
    <t>всего</t>
  </si>
  <si>
    <t>«Обеспечение проведения выыборов и референдумов"</t>
  </si>
  <si>
    <t xml:space="preserve">«Развитие транспортной инфраструктуры (содержание и ремонт дорог)» </t>
  </si>
  <si>
    <t xml:space="preserve">«Обеспечение пожарной безопасности» </t>
  </si>
  <si>
    <t>"Организация деятельности администрации Среднетойменского сельского  поселения"</t>
  </si>
  <si>
    <t>итого</t>
  </si>
  <si>
    <t>Оценка расходов (тыс. рублей)</t>
  </si>
  <si>
    <t>Источники финансирования</t>
  </si>
  <si>
    <t>программы за счет всех источников финансирования</t>
  </si>
  <si>
    <t xml:space="preserve">Прогнозная (справочная) оценка ресурсного обеспечения реализации муниципальной
</t>
  </si>
  <si>
    <t>Приложение 4</t>
  </si>
  <si>
    <t>14</t>
  </si>
  <si>
    <t>Инвестиционные программы и проекты развития общественной инфраструктуры муниципальных образований в Кировской области</t>
  </si>
  <si>
    <t>15</t>
  </si>
  <si>
    <t>"Исполнение судебных решений по обеспечению мер пожарной безопасности"</t>
  </si>
  <si>
    <t>программе</t>
  </si>
  <si>
    <t>Отдельное мероприятие «Исполнение судебных решений по обеспечению мер пожарной безопасности"</t>
  </si>
  <si>
    <t>«Создание условий для развития Среднетойменского сельского поселения» на 2023-2027 годы</t>
  </si>
  <si>
    <t>Отдельное мероприятие «Исполнение судебных решений по обеспечению мер пожарной безопасности"(софинансирование)</t>
  </si>
  <si>
    <t>16</t>
  </si>
  <si>
    <t>"Исполнение судебных решений по обеспечению мер пожарной безопасности" (софинансирование)</t>
  </si>
  <si>
    <t>17</t>
  </si>
  <si>
    <t>Отдельное мероприятие "Реализация мероприятий по устройству и (или) модернизации  уличного освещения населенных пунтктов"</t>
  </si>
  <si>
    <t>Отдельное мероприятие "Реализация мероприятий по устройству и (или) модернизации  уличного освещения населенных пунтктов"(софинансирование)</t>
  </si>
  <si>
    <t>18</t>
  </si>
  <si>
    <t>Отдельное мероприятие "Достижение показателей деятельности органов исполнительной власти (органов местного самоуправления) Кировской области</t>
  </si>
  <si>
    <t>17а</t>
  </si>
  <si>
    <t>"Реализация мероприятий по устройству и (или) модернизации  уличного освещения населенных пунтктов"</t>
  </si>
  <si>
    <t>"Достижение показателей деятельности органов исполнительной власти (органов местного самоуправления)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</si>
</sst>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08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65" fontId="1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1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165" fontId="1" fillId="0" borderId="1" xfId="1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3" xfId="0" applyFont="1" applyBorder="1"/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165" fontId="4" fillId="0" borderId="1" xfId="1" applyNumberFormat="1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5" fontId="1" fillId="0" borderId="4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6" fillId="0" borderId="9" xfId="0" applyFont="1" applyBorder="1" applyAlignment="1">
      <alignment wrapText="1"/>
    </xf>
    <xf numFmtId="0" fontId="1" fillId="0" borderId="7" xfId="0" applyFont="1" applyBorder="1" applyAlignment="1">
      <alignment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9" fontId="1" fillId="0" borderId="0" xfId="0" applyNumberFormat="1" applyFont="1" applyAlignment="1">
      <alignment horizontal="center" wrapText="1"/>
    </xf>
    <xf numFmtId="165" fontId="1" fillId="0" borderId="1" xfId="1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view="pageBreakPreview" zoomScaleNormal="75" zoomScaleSheetLayoutView="100" workbookViewId="0">
      <selection activeCell="F18" sqref="F18"/>
    </sheetView>
  </sheetViews>
  <sheetFormatPr defaultRowHeight="18.75" x14ac:dyDescent="0.25"/>
  <cols>
    <col min="1" max="1" width="7.140625" style="4" customWidth="1"/>
    <col min="2" max="2" width="20.85546875" style="2" customWidth="1"/>
    <col min="3" max="3" width="48.42578125" style="3" customWidth="1"/>
    <col min="4" max="4" width="33.42578125" style="2" customWidth="1"/>
    <col min="5" max="9" width="16" style="2" customWidth="1"/>
    <col min="10" max="12" width="16" style="2" hidden="1" customWidth="1"/>
    <col min="13" max="13" width="17.85546875" style="2" customWidth="1"/>
    <col min="14" max="16384" width="9.140625" style="2"/>
  </cols>
  <sheetData>
    <row r="1" spans="1:13" x14ac:dyDescent="0.25">
      <c r="I1" s="69" t="s">
        <v>48</v>
      </c>
      <c r="J1" s="69"/>
      <c r="K1" s="69"/>
      <c r="L1" s="69"/>
      <c r="M1" s="69"/>
    </row>
    <row r="2" spans="1:13" x14ac:dyDescent="0.25">
      <c r="I2" s="69" t="s">
        <v>1</v>
      </c>
      <c r="J2" s="69"/>
      <c r="K2" s="69"/>
      <c r="L2" s="69"/>
      <c r="M2" s="69"/>
    </row>
    <row r="3" spans="1:13" x14ac:dyDescent="0.25">
      <c r="I3" s="2" t="s">
        <v>68</v>
      </c>
    </row>
    <row r="4" spans="1:13" s="18" customFormat="1" x14ac:dyDescent="0.25">
      <c r="A4" s="65" t="s">
        <v>47</v>
      </c>
      <c r="B4" s="65"/>
      <c r="C4" s="65"/>
      <c r="D4" s="65"/>
      <c r="E4" s="65"/>
      <c r="F4" s="65"/>
      <c r="G4" s="65"/>
      <c r="H4" s="65"/>
      <c r="I4" s="65"/>
      <c r="J4" s="1"/>
      <c r="K4" s="1"/>
      <c r="L4" s="1"/>
    </row>
    <row r="6" spans="1:13" s="16" customFormat="1" x14ac:dyDescent="0.25">
      <c r="A6" s="70" t="s">
        <v>0</v>
      </c>
      <c r="B6" s="72" t="s">
        <v>46</v>
      </c>
      <c r="C6" s="73" t="s">
        <v>45</v>
      </c>
      <c r="D6" s="72" t="s">
        <v>44</v>
      </c>
      <c r="E6" s="66" t="s">
        <v>43</v>
      </c>
      <c r="F6" s="67"/>
      <c r="G6" s="67"/>
      <c r="H6" s="67"/>
      <c r="I6" s="67"/>
      <c r="J6" s="67"/>
      <c r="K6" s="67"/>
      <c r="L6" s="67"/>
      <c r="M6" s="68"/>
    </row>
    <row r="7" spans="1:13" s="16" customFormat="1" x14ac:dyDescent="0.25">
      <c r="A7" s="71"/>
      <c r="B7" s="72"/>
      <c r="C7" s="74"/>
      <c r="D7" s="72"/>
      <c r="E7" s="17" t="s">
        <v>13</v>
      </c>
      <c r="F7" s="17" t="s">
        <v>14</v>
      </c>
      <c r="G7" s="17" t="s">
        <v>20</v>
      </c>
      <c r="H7" s="17" t="s">
        <v>19</v>
      </c>
      <c r="I7" s="17" t="s">
        <v>18</v>
      </c>
      <c r="J7" s="17" t="s">
        <v>42</v>
      </c>
      <c r="K7" s="17" t="s">
        <v>12</v>
      </c>
      <c r="L7" s="17" t="s">
        <v>13</v>
      </c>
      <c r="M7" s="17" t="s">
        <v>41</v>
      </c>
    </row>
    <row r="8" spans="1:13" ht="93.75" x14ac:dyDescent="0.25">
      <c r="A8" s="15"/>
      <c r="B8" s="12" t="s">
        <v>40</v>
      </c>
      <c r="C8" s="12" t="s">
        <v>39</v>
      </c>
      <c r="D8" s="6" t="s">
        <v>21</v>
      </c>
      <c r="E8" s="5">
        <f>E9+E10+E11+E12+E13+E14+E17+E19+E21+E24+E25+E27</f>
        <v>6316.3550000000005</v>
      </c>
      <c r="F8" s="5">
        <f>F9+F10+F11+F12++F13+F14+F15+++F17+F18+F19+F20+F21+F28+F22+F23+F24+F25+F27+F26</f>
        <v>8714.4420000000009</v>
      </c>
      <c r="G8" s="5">
        <f>G9+G10+G11+G12++G13+G14+G15+++G17+G18+G19+G20+G21+G28</f>
        <v>3363.3</v>
      </c>
      <c r="H8" s="5">
        <f>H9+H10+H11+H12++H13+H14+H15+++H17+H18+H19+H20+H21+H28</f>
        <v>3401.2999999999997</v>
      </c>
      <c r="I8" s="5">
        <f>I9+I10+I11+I12++I13+I14+I15+++I17+I18+I19+I20+I21+I28</f>
        <v>3320.4359999999997</v>
      </c>
      <c r="J8" s="5">
        <v>0</v>
      </c>
      <c r="K8" s="5">
        <f>K9+K12+K13+K14+K15+K16+K17+K18+K19+K30+K28</f>
        <v>0</v>
      </c>
      <c r="L8" s="5">
        <v>0</v>
      </c>
      <c r="M8" s="5">
        <f t="shared" ref="M8:M21" si="0">E8+F8+G8+H8+I8</f>
        <v>25115.832999999999</v>
      </c>
    </row>
    <row r="9" spans="1:13" ht="56.25" x14ac:dyDescent="0.25">
      <c r="A9" s="8" t="s">
        <v>3</v>
      </c>
      <c r="B9" s="6" t="s">
        <v>23</v>
      </c>
      <c r="C9" s="6" t="s">
        <v>38</v>
      </c>
      <c r="D9" s="6" t="s">
        <v>21</v>
      </c>
      <c r="E9" s="5">
        <v>2477.6080000000002</v>
      </c>
      <c r="F9" s="5">
        <v>2542.2109999999998</v>
      </c>
      <c r="G9" s="9">
        <v>2420.6959999999999</v>
      </c>
      <c r="H9" s="5">
        <v>2435.1329999999998</v>
      </c>
      <c r="I9" s="5">
        <v>2324.1889999999999</v>
      </c>
      <c r="J9" s="5">
        <v>0</v>
      </c>
      <c r="K9" s="5">
        <v>0</v>
      </c>
      <c r="L9" s="5">
        <v>0</v>
      </c>
      <c r="M9" s="5">
        <f t="shared" si="0"/>
        <v>12199.837</v>
      </c>
    </row>
    <row r="10" spans="1:13" ht="56.25" x14ac:dyDescent="0.25">
      <c r="A10" s="8" t="s">
        <v>2</v>
      </c>
      <c r="B10" s="6" t="s">
        <v>23</v>
      </c>
      <c r="C10" s="6" t="s">
        <v>37</v>
      </c>
      <c r="D10" s="6" t="s">
        <v>21</v>
      </c>
      <c r="E10" s="5">
        <v>126.3</v>
      </c>
      <c r="F10" s="5">
        <v>20.399999999999999</v>
      </c>
      <c r="G10" s="9">
        <v>20.399999999999999</v>
      </c>
      <c r="H10" s="5">
        <v>20.399999999999999</v>
      </c>
      <c r="I10" s="5">
        <v>20.399999999999999</v>
      </c>
      <c r="J10" s="5"/>
      <c r="K10" s="5"/>
      <c r="L10" s="5"/>
      <c r="M10" s="5">
        <f t="shared" si="0"/>
        <v>207.9</v>
      </c>
    </row>
    <row r="11" spans="1:13" ht="75" x14ac:dyDescent="0.25">
      <c r="A11" s="8" t="s">
        <v>4</v>
      </c>
      <c r="B11" s="6" t="s">
        <v>23</v>
      </c>
      <c r="C11" s="6" t="s">
        <v>36</v>
      </c>
      <c r="D11" s="6" t="s">
        <v>21</v>
      </c>
      <c r="E11" s="5">
        <v>116.506</v>
      </c>
      <c r="F11" s="5">
        <v>135.4</v>
      </c>
      <c r="G11" s="9">
        <v>149.69999999999999</v>
      </c>
      <c r="H11" s="5">
        <v>163.5</v>
      </c>
      <c r="I11" s="5">
        <v>163.58000000000001</v>
      </c>
      <c r="J11" s="5"/>
      <c r="K11" s="5"/>
      <c r="L11" s="5"/>
      <c r="M11" s="5">
        <f t="shared" si="0"/>
        <v>728.68600000000004</v>
      </c>
    </row>
    <row r="12" spans="1:13" ht="56.25" x14ac:dyDescent="0.25">
      <c r="A12" s="8" t="s">
        <v>5</v>
      </c>
      <c r="B12" s="6" t="s">
        <v>23</v>
      </c>
      <c r="C12" s="13" t="s">
        <v>35</v>
      </c>
      <c r="D12" s="14" t="s">
        <v>21</v>
      </c>
      <c r="E12" s="5">
        <f>'Приложение 4'!E30</f>
        <v>128.971</v>
      </c>
      <c r="F12" s="5"/>
      <c r="G12" s="9">
        <v>0</v>
      </c>
      <c r="H12" s="5">
        <v>0</v>
      </c>
      <c r="I12" s="5"/>
      <c r="J12" s="5">
        <v>0</v>
      </c>
      <c r="K12" s="5">
        <v>0</v>
      </c>
      <c r="L12" s="5">
        <v>0</v>
      </c>
      <c r="M12" s="5">
        <f t="shared" si="0"/>
        <v>128.971</v>
      </c>
    </row>
    <row r="13" spans="1:13" ht="56.25" x14ac:dyDescent="0.25">
      <c r="A13" s="8" t="s">
        <v>6</v>
      </c>
      <c r="B13" s="6" t="s">
        <v>23</v>
      </c>
      <c r="C13" s="10" t="s">
        <v>34</v>
      </c>
      <c r="D13" s="6" t="s">
        <v>21</v>
      </c>
      <c r="E13" s="5">
        <v>353.02</v>
      </c>
      <c r="F13" s="5">
        <v>748.55899999999997</v>
      </c>
      <c r="G13" s="9">
        <v>402.3</v>
      </c>
      <c r="H13" s="5">
        <v>405.2</v>
      </c>
      <c r="I13" s="5">
        <v>405.2</v>
      </c>
      <c r="J13" s="5">
        <v>0</v>
      </c>
      <c r="K13" s="5">
        <v>0</v>
      </c>
      <c r="L13" s="5">
        <v>0</v>
      </c>
      <c r="M13" s="5">
        <f t="shared" si="0"/>
        <v>2314.279</v>
      </c>
    </row>
    <row r="14" spans="1:13" ht="56.25" x14ac:dyDescent="0.25">
      <c r="A14" s="8" t="s">
        <v>7</v>
      </c>
      <c r="B14" s="6" t="s">
        <v>23</v>
      </c>
      <c r="C14" s="10" t="s">
        <v>33</v>
      </c>
      <c r="D14" s="6" t="s">
        <v>21</v>
      </c>
      <c r="E14" s="5">
        <v>35</v>
      </c>
      <c r="F14" s="5">
        <v>35</v>
      </c>
      <c r="G14" s="9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f t="shared" si="0"/>
        <v>70</v>
      </c>
    </row>
    <row r="15" spans="1:13" ht="56.25" x14ac:dyDescent="0.25">
      <c r="A15" s="8" t="s">
        <v>8</v>
      </c>
      <c r="B15" s="6" t="s">
        <v>23</v>
      </c>
      <c r="C15" s="13" t="s">
        <v>32</v>
      </c>
      <c r="D15" s="6" t="s">
        <v>21</v>
      </c>
      <c r="E15" s="5">
        <v>0</v>
      </c>
      <c r="F15" s="5">
        <v>0</v>
      </c>
      <c r="G15" s="9">
        <v>0</v>
      </c>
      <c r="H15" s="5">
        <v>0</v>
      </c>
      <c r="I15" s="5">
        <v>10</v>
      </c>
      <c r="J15" s="5">
        <v>0</v>
      </c>
      <c r="K15" s="5">
        <v>0</v>
      </c>
      <c r="L15" s="5">
        <v>0</v>
      </c>
      <c r="M15" s="5">
        <f t="shared" si="0"/>
        <v>10</v>
      </c>
    </row>
    <row r="16" spans="1:13" ht="56.25" hidden="1" x14ac:dyDescent="0.25">
      <c r="A16" s="8" t="s">
        <v>7</v>
      </c>
      <c r="B16" s="6" t="s">
        <v>23</v>
      </c>
      <c r="C16" s="12" t="s">
        <v>31</v>
      </c>
      <c r="D16" s="6" t="s">
        <v>21</v>
      </c>
      <c r="E16" s="5"/>
      <c r="F16" s="5"/>
      <c r="G16" s="9"/>
      <c r="H16" s="5"/>
      <c r="I16" s="5"/>
      <c r="J16" s="5">
        <v>0</v>
      </c>
      <c r="K16" s="5">
        <v>0</v>
      </c>
      <c r="L16" s="5">
        <v>0</v>
      </c>
      <c r="M16" s="5">
        <f t="shared" si="0"/>
        <v>0</v>
      </c>
    </row>
    <row r="17" spans="1:13" ht="75" x14ac:dyDescent="0.3">
      <c r="A17" s="8" t="s">
        <v>9</v>
      </c>
      <c r="B17" s="6" t="s">
        <v>23</v>
      </c>
      <c r="C17" s="11" t="s">
        <v>30</v>
      </c>
      <c r="D17" s="6" t="s">
        <v>21</v>
      </c>
      <c r="E17" s="5">
        <v>37.44</v>
      </c>
      <c r="F17" s="5">
        <v>37.44</v>
      </c>
      <c r="G17" s="9">
        <v>37.44</v>
      </c>
      <c r="H17" s="5">
        <v>37.44</v>
      </c>
      <c r="I17" s="5">
        <v>37.44</v>
      </c>
      <c r="J17" s="5">
        <v>0</v>
      </c>
      <c r="K17" s="5">
        <v>0</v>
      </c>
      <c r="L17" s="5">
        <v>0</v>
      </c>
      <c r="M17" s="5">
        <f t="shared" si="0"/>
        <v>187.2</v>
      </c>
    </row>
    <row r="18" spans="1:13" ht="56.25" x14ac:dyDescent="0.25">
      <c r="A18" s="8" t="s">
        <v>10</v>
      </c>
      <c r="B18" s="6" t="s">
        <v>23</v>
      </c>
      <c r="C18" s="10" t="s">
        <v>29</v>
      </c>
      <c r="D18" s="6" t="s">
        <v>21</v>
      </c>
      <c r="E18" s="5">
        <v>0</v>
      </c>
      <c r="F18" s="5">
        <v>0</v>
      </c>
      <c r="G18" s="9">
        <v>0</v>
      </c>
      <c r="H18" s="5">
        <v>0</v>
      </c>
      <c r="I18" s="5">
        <v>10</v>
      </c>
      <c r="J18" s="5">
        <v>0</v>
      </c>
      <c r="K18" s="5">
        <v>0</v>
      </c>
      <c r="L18" s="5">
        <v>0</v>
      </c>
      <c r="M18" s="5">
        <f t="shared" si="0"/>
        <v>10</v>
      </c>
    </row>
    <row r="19" spans="1:13" ht="54.75" customHeight="1" x14ac:dyDescent="0.25">
      <c r="A19" s="8" t="s">
        <v>11</v>
      </c>
      <c r="B19" s="6" t="s">
        <v>23</v>
      </c>
      <c r="C19" s="10" t="s">
        <v>28</v>
      </c>
      <c r="D19" s="6" t="s">
        <v>21</v>
      </c>
      <c r="E19" s="5">
        <v>1012.537</v>
      </c>
      <c r="F19" s="5">
        <v>914.62199999999996</v>
      </c>
      <c r="G19" s="9">
        <v>331.76400000000001</v>
      </c>
      <c r="H19" s="5">
        <v>338.62700000000001</v>
      </c>
      <c r="I19" s="5">
        <v>338.62700000000001</v>
      </c>
      <c r="J19" s="5">
        <v>0</v>
      </c>
      <c r="K19" s="5">
        <v>0</v>
      </c>
      <c r="L19" s="5">
        <v>0</v>
      </c>
      <c r="M19" s="5">
        <f t="shared" si="0"/>
        <v>2936.1770000000001</v>
      </c>
    </row>
    <row r="20" spans="1:13" ht="90.75" customHeight="1" x14ac:dyDescent="0.25">
      <c r="A20" s="8" t="s">
        <v>15</v>
      </c>
      <c r="B20" s="6" t="s">
        <v>23</v>
      </c>
      <c r="C20" s="7" t="s">
        <v>27</v>
      </c>
      <c r="D20" s="6" t="s">
        <v>21</v>
      </c>
      <c r="E20" s="5">
        <v>0</v>
      </c>
      <c r="F20" s="5"/>
      <c r="G20" s="9"/>
      <c r="H20" s="5"/>
      <c r="I20" s="5">
        <v>10</v>
      </c>
      <c r="J20" s="5"/>
      <c r="K20" s="5"/>
      <c r="L20" s="5"/>
      <c r="M20" s="5">
        <f t="shared" si="0"/>
        <v>10</v>
      </c>
    </row>
    <row r="21" spans="1:13" ht="55.5" customHeight="1" x14ac:dyDescent="0.25">
      <c r="A21" s="8" t="s">
        <v>16</v>
      </c>
      <c r="B21" s="6" t="s">
        <v>23</v>
      </c>
      <c r="C21" s="7" t="s">
        <v>26</v>
      </c>
      <c r="D21" s="6" t="s">
        <v>21</v>
      </c>
      <c r="E21" s="5">
        <v>1</v>
      </c>
      <c r="F21" s="5">
        <v>1</v>
      </c>
      <c r="G21" s="9">
        <v>1</v>
      </c>
      <c r="H21" s="5">
        <v>1</v>
      </c>
      <c r="I21" s="5">
        <v>1</v>
      </c>
      <c r="J21" s="5">
        <v>0</v>
      </c>
      <c r="K21" s="5">
        <v>0</v>
      </c>
      <c r="L21" s="5">
        <v>0</v>
      </c>
      <c r="M21" s="5">
        <f t="shared" si="0"/>
        <v>5</v>
      </c>
    </row>
    <row r="22" spans="1:13" ht="90.75" customHeight="1" x14ac:dyDescent="0.25">
      <c r="A22" s="35" t="s">
        <v>17</v>
      </c>
      <c r="B22" s="33" t="s">
        <v>23</v>
      </c>
      <c r="C22" s="7" t="s">
        <v>65</v>
      </c>
      <c r="D22" s="33" t="s">
        <v>21</v>
      </c>
      <c r="E22" s="5">
        <v>0</v>
      </c>
      <c r="F22" s="5">
        <v>0</v>
      </c>
      <c r="G22" s="9"/>
      <c r="H22" s="5"/>
      <c r="I22" s="5">
        <v>10</v>
      </c>
      <c r="J22" s="5"/>
      <c r="K22" s="5"/>
      <c r="L22" s="5"/>
      <c r="M22" s="5">
        <f>I22</f>
        <v>10</v>
      </c>
    </row>
    <row r="23" spans="1:13" ht="55.5" customHeight="1" x14ac:dyDescent="0.25">
      <c r="A23" s="40" t="s">
        <v>64</v>
      </c>
      <c r="B23" s="36" t="s">
        <v>23</v>
      </c>
      <c r="C23" s="7" t="s">
        <v>25</v>
      </c>
      <c r="D23" s="36" t="s">
        <v>21</v>
      </c>
      <c r="E23" s="5">
        <v>0</v>
      </c>
      <c r="F23" s="5">
        <v>0</v>
      </c>
      <c r="G23" s="9">
        <v>0</v>
      </c>
      <c r="H23" s="5"/>
      <c r="I23" s="5">
        <v>10</v>
      </c>
      <c r="J23" s="5">
        <v>0</v>
      </c>
      <c r="K23" s="5">
        <v>0</v>
      </c>
      <c r="L23" s="5">
        <v>0</v>
      </c>
      <c r="M23" s="5">
        <f t="shared" ref="M23" si="1">E23+F23+G23+H23+I23</f>
        <v>10</v>
      </c>
    </row>
    <row r="24" spans="1:13" ht="81.75" customHeight="1" x14ac:dyDescent="0.25">
      <c r="A24" s="47" t="s">
        <v>66</v>
      </c>
      <c r="B24" s="43" t="s">
        <v>23</v>
      </c>
      <c r="C24" s="7" t="s">
        <v>69</v>
      </c>
      <c r="D24" s="43" t="s">
        <v>21</v>
      </c>
      <c r="E24" s="5">
        <v>2000</v>
      </c>
      <c r="F24" s="5">
        <v>3730</v>
      </c>
      <c r="G24" s="9"/>
      <c r="H24" s="5"/>
      <c r="I24" s="5"/>
      <c r="J24" s="5"/>
      <c r="K24" s="5"/>
      <c r="L24" s="5"/>
      <c r="M24" s="5"/>
    </row>
    <row r="25" spans="1:13" ht="81" customHeight="1" x14ac:dyDescent="0.25">
      <c r="A25" s="51" t="s">
        <v>72</v>
      </c>
      <c r="B25" s="50" t="s">
        <v>23</v>
      </c>
      <c r="C25" s="7" t="s">
        <v>71</v>
      </c>
      <c r="D25" s="50" t="s">
        <v>21</v>
      </c>
      <c r="E25" s="5">
        <v>27.972999999999999</v>
      </c>
      <c r="F25" s="5">
        <v>37.374000000000002</v>
      </c>
      <c r="G25" s="9">
        <v>0</v>
      </c>
      <c r="H25" s="5">
        <v>0</v>
      </c>
      <c r="I25" s="5"/>
      <c r="J25" s="5">
        <v>0</v>
      </c>
      <c r="K25" s="5">
        <v>0</v>
      </c>
      <c r="L25" s="5">
        <v>0</v>
      </c>
      <c r="M25" s="5">
        <f>E25+F25</f>
        <v>65.347000000000008</v>
      </c>
    </row>
    <row r="26" spans="1:13" ht="81" customHeight="1" x14ac:dyDescent="0.25">
      <c r="A26" s="51" t="s">
        <v>74</v>
      </c>
      <c r="B26" s="50" t="s">
        <v>23</v>
      </c>
      <c r="C26" s="59" t="s">
        <v>75</v>
      </c>
      <c r="D26" s="50" t="s">
        <v>21</v>
      </c>
      <c r="E26" s="5"/>
      <c r="F26" s="5">
        <v>256.23599999999999</v>
      </c>
      <c r="G26" s="9"/>
      <c r="H26" s="5"/>
      <c r="I26" s="5"/>
      <c r="J26" s="5"/>
      <c r="K26" s="5"/>
      <c r="L26" s="5"/>
      <c r="M26" s="5">
        <f>F26</f>
        <v>256.23599999999999</v>
      </c>
    </row>
    <row r="27" spans="1:13" ht="105" customHeight="1" x14ac:dyDescent="0.25">
      <c r="A27" s="51" t="s">
        <v>79</v>
      </c>
      <c r="B27" s="50" t="s">
        <v>23</v>
      </c>
      <c r="C27" s="59" t="s">
        <v>76</v>
      </c>
      <c r="D27" s="50" t="s">
        <v>21</v>
      </c>
      <c r="E27" s="5"/>
      <c r="F27" s="5">
        <v>256.2</v>
      </c>
      <c r="G27" s="9"/>
      <c r="H27" s="5"/>
      <c r="I27" s="5"/>
      <c r="J27" s="5"/>
      <c r="K27" s="5"/>
      <c r="L27" s="5"/>
      <c r="M27" s="5">
        <f>F27</f>
        <v>256.2</v>
      </c>
    </row>
    <row r="28" spans="1:13" ht="99" customHeight="1" x14ac:dyDescent="0.25">
      <c r="A28" s="8" t="s">
        <v>77</v>
      </c>
      <c r="B28" s="6" t="s">
        <v>23</v>
      </c>
      <c r="C28" s="42" t="s">
        <v>78</v>
      </c>
      <c r="D28" s="6" t="s">
        <v>21</v>
      </c>
      <c r="E28" s="5">
        <v>48.72</v>
      </c>
      <c r="F28" s="5"/>
      <c r="G28" s="9">
        <v>0</v>
      </c>
      <c r="H28" s="5">
        <v>0</v>
      </c>
      <c r="I28" s="5"/>
      <c r="J28" s="5">
        <v>0</v>
      </c>
      <c r="K28" s="5">
        <v>0</v>
      </c>
      <c r="L28" s="5">
        <v>0</v>
      </c>
      <c r="M28" s="5">
        <f>E28+F28</f>
        <v>48.72</v>
      </c>
    </row>
    <row r="29" spans="1:13" ht="56.25" hidden="1" x14ac:dyDescent="0.25">
      <c r="A29" s="8" t="s">
        <v>15</v>
      </c>
      <c r="B29" s="6" t="s">
        <v>23</v>
      </c>
      <c r="C29" s="7" t="s">
        <v>24</v>
      </c>
      <c r="D29" s="6" t="s">
        <v>21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</row>
    <row r="30" spans="1:13" ht="56.25" hidden="1" x14ac:dyDescent="0.25">
      <c r="A30" s="8" t="s">
        <v>16</v>
      </c>
      <c r="B30" s="6" t="s">
        <v>23</v>
      </c>
      <c r="C30" s="7" t="s">
        <v>22</v>
      </c>
      <c r="D30" s="6" t="s">
        <v>21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f>H30</f>
        <v>0</v>
      </c>
    </row>
  </sheetData>
  <mergeCells count="8">
    <mergeCell ref="E6:M6"/>
    <mergeCell ref="I1:M1"/>
    <mergeCell ref="I2:M2"/>
    <mergeCell ref="A4:I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9"/>
  <sheetViews>
    <sheetView tabSelected="1" view="pageBreakPreview" zoomScale="60" zoomScaleNormal="75" workbookViewId="0">
      <selection activeCell="D116" sqref="D116:E116"/>
    </sheetView>
  </sheetViews>
  <sheetFormatPr defaultColWidth="17.85546875" defaultRowHeight="18.75" x14ac:dyDescent="0.3"/>
  <cols>
    <col min="1" max="1" width="12.5703125" style="20" customWidth="1"/>
    <col min="2" max="2" width="17.85546875" style="19"/>
    <col min="3" max="3" width="26.7109375" style="19" customWidth="1"/>
    <col min="4" max="9" width="17.85546875" style="19"/>
    <col min="10" max="14" width="0" style="19" hidden="1" customWidth="1"/>
    <col min="15" max="16384" width="17.85546875" style="19"/>
  </cols>
  <sheetData>
    <row r="1" spans="1:15" x14ac:dyDescent="0.3">
      <c r="I1" s="69" t="s">
        <v>63</v>
      </c>
      <c r="J1" s="69"/>
      <c r="K1" s="69"/>
      <c r="L1" s="69"/>
      <c r="M1" s="69"/>
      <c r="N1" s="69"/>
      <c r="O1" s="69"/>
    </row>
    <row r="2" spans="1:15" ht="18.75" customHeight="1" x14ac:dyDescent="0.3">
      <c r="I2" s="69" t="s">
        <v>1</v>
      </c>
      <c r="J2" s="69"/>
      <c r="K2" s="69"/>
      <c r="L2" s="69"/>
      <c r="M2" s="69"/>
      <c r="N2" s="69"/>
      <c r="O2" s="69"/>
    </row>
    <row r="3" spans="1:15" x14ac:dyDescent="0.3">
      <c r="I3" s="69"/>
      <c r="J3" s="69"/>
      <c r="K3" s="69"/>
      <c r="L3" s="69"/>
      <c r="M3" s="69"/>
      <c r="N3" s="69"/>
      <c r="O3" s="69"/>
    </row>
    <row r="4" spans="1:15" x14ac:dyDescent="0.3">
      <c r="A4" s="105" t="s">
        <v>62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</row>
    <row r="5" spans="1:15" x14ac:dyDescent="0.3">
      <c r="A5" s="105" t="s">
        <v>61</v>
      </c>
      <c r="B5" s="105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</row>
    <row r="7" spans="1:15" s="31" customFormat="1" x14ac:dyDescent="0.25">
      <c r="A7" s="103" t="s">
        <v>0</v>
      </c>
      <c r="B7" s="72" t="s">
        <v>46</v>
      </c>
      <c r="C7" s="72" t="s">
        <v>45</v>
      </c>
      <c r="D7" s="68" t="s">
        <v>60</v>
      </c>
      <c r="E7" s="72" t="s">
        <v>59</v>
      </c>
      <c r="F7" s="72"/>
      <c r="G7" s="72"/>
      <c r="H7" s="72"/>
      <c r="I7" s="72"/>
      <c r="J7" s="72"/>
      <c r="K7" s="72"/>
      <c r="L7" s="72"/>
      <c r="M7" s="72"/>
      <c r="N7" s="72"/>
      <c r="O7" s="72"/>
    </row>
    <row r="8" spans="1:15" s="31" customFormat="1" ht="32.25" customHeight="1" x14ac:dyDescent="0.25">
      <c r="A8" s="103"/>
      <c r="B8" s="72"/>
      <c r="C8" s="72"/>
      <c r="D8" s="68"/>
      <c r="E8" s="52" t="s">
        <v>13</v>
      </c>
      <c r="F8" s="52" t="s">
        <v>14</v>
      </c>
      <c r="G8" s="52" t="s">
        <v>20</v>
      </c>
      <c r="H8" s="52" t="s">
        <v>19</v>
      </c>
      <c r="I8" s="52" t="s">
        <v>18</v>
      </c>
      <c r="J8" s="52" t="s">
        <v>13</v>
      </c>
      <c r="K8" s="52" t="s">
        <v>14</v>
      </c>
      <c r="L8" s="52" t="s">
        <v>42</v>
      </c>
      <c r="M8" s="52" t="s">
        <v>12</v>
      </c>
      <c r="N8" s="52" t="s">
        <v>13</v>
      </c>
      <c r="O8" s="32" t="s">
        <v>58</v>
      </c>
    </row>
    <row r="9" spans="1:15" x14ac:dyDescent="0.3">
      <c r="A9" s="94"/>
      <c r="B9" s="104" t="s">
        <v>40</v>
      </c>
      <c r="C9" s="104" t="s">
        <v>70</v>
      </c>
      <c r="D9" s="60" t="s">
        <v>53</v>
      </c>
      <c r="E9" s="23">
        <f>SUM(E10:E14)</f>
        <v>6316.3549999999996</v>
      </c>
      <c r="F9" s="23">
        <f t="shared" ref="F9:I9" si="0">SUM(F10:F14)</f>
        <v>8714.4419999999991</v>
      </c>
      <c r="G9" s="23">
        <f t="shared" si="0"/>
        <v>3363.3</v>
      </c>
      <c r="H9" s="23">
        <f>H13+H10</f>
        <v>3401.2999999999997</v>
      </c>
      <c r="I9" s="23">
        <f t="shared" si="0"/>
        <v>3320.4359999999997</v>
      </c>
      <c r="J9" s="23"/>
      <c r="K9" s="23"/>
      <c r="L9" s="23">
        <v>0</v>
      </c>
      <c r="M9" s="23">
        <f>SUM(M10:M14)</f>
        <v>0</v>
      </c>
      <c r="N9" s="23">
        <f>SUM(N10:N14)</f>
        <v>0</v>
      </c>
      <c r="O9" s="23">
        <f>SUM(E9:L9)</f>
        <v>25115.832999999999</v>
      </c>
    </row>
    <row r="10" spans="1:15" ht="37.5" x14ac:dyDescent="0.3">
      <c r="A10" s="94"/>
      <c r="B10" s="104"/>
      <c r="C10" s="104"/>
      <c r="D10" s="60" t="s">
        <v>52</v>
      </c>
      <c r="E10" s="23">
        <f>E26</f>
        <v>116.506</v>
      </c>
      <c r="F10" s="23">
        <f>F26</f>
        <v>135.4</v>
      </c>
      <c r="G10" s="23">
        <f>G25+G75</f>
        <v>149.69999999999999</v>
      </c>
      <c r="H10" s="23">
        <f>H25</f>
        <v>163.5</v>
      </c>
      <c r="I10" s="23">
        <f>I25</f>
        <v>163.58000000000001</v>
      </c>
      <c r="J10" s="23"/>
      <c r="K10" s="23"/>
      <c r="L10" s="23">
        <v>0</v>
      </c>
      <c r="M10" s="23">
        <f>M16</f>
        <v>0</v>
      </c>
      <c r="N10" s="23">
        <f>N16</f>
        <v>0</v>
      </c>
      <c r="O10" s="23">
        <f>SUM(E10:L10)</f>
        <v>728.68600000000004</v>
      </c>
    </row>
    <row r="11" spans="1:15" ht="37.5" x14ac:dyDescent="0.3">
      <c r="A11" s="94"/>
      <c r="B11" s="104"/>
      <c r="C11" s="104"/>
      <c r="D11" s="60" t="s">
        <v>51</v>
      </c>
      <c r="E11" s="23">
        <f>E93</f>
        <v>2000</v>
      </c>
      <c r="F11" s="23">
        <f>F93+F109</f>
        <v>3986.2359999999999</v>
      </c>
      <c r="G11" s="23">
        <f>G76</f>
        <v>0</v>
      </c>
      <c r="H11" s="23">
        <v>0</v>
      </c>
      <c r="I11" s="23">
        <f>I54</f>
        <v>0</v>
      </c>
      <c r="J11" s="23"/>
      <c r="K11" s="23"/>
      <c r="L11" s="23"/>
      <c r="M11" s="23"/>
      <c r="N11" s="23"/>
      <c r="O11" s="23">
        <f>SUM(E11:L11)</f>
        <v>5986.2359999999999</v>
      </c>
    </row>
    <row r="12" spans="1:15" ht="56.25" hidden="1" customHeight="1" x14ac:dyDescent="0.3">
      <c r="A12" s="94"/>
      <c r="B12" s="104"/>
      <c r="C12" s="104"/>
      <c r="D12" s="60" t="s">
        <v>50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>
        <f>SUM(E12:I12)</f>
        <v>0</v>
      </c>
    </row>
    <row r="13" spans="1:15" x14ac:dyDescent="0.3">
      <c r="A13" s="94"/>
      <c r="B13" s="104"/>
      <c r="C13" s="104"/>
      <c r="D13" s="107" t="s">
        <v>49</v>
      </c>
      <c r="E13" s="106">
        <f>E19++E21+E27++E34++E40+E45++E61+E67+++E73+E77++E81+E84++E88+E98</f>
        <v>4199.8490000000002</v>
      </c>
      <c r="F13" s="106">
        <f>F19+F34+F40+F45+F50+F56+F61+F67+F73+F116+F98+F80+F21+F84+F108</f>
        <v>4592.8059999999987</v>
      </c>
      <c r="G13" s="106">
        <f>G19+G34+G40+G45+G50+G56+G61+G67+G73+G116+G98+G80+G21</f>
        <v>3213.6000000000004</v>
      </c>
      <c r="H13" s="106">
        <f>H19+H34+H40+H45+H50+H56+H61+H67+H73+H116+H98+H80+H21+H77</f>
        <v>3237.7999999999997</v>
      </c>
      <c r="I13" s="106">
        <f>I19+I34+I40+I45+I50+I56+I61+I67+I73+I116+I98+I80+I21</f>
        <v>3156.8559999999998</v>
      </c>
      <c r="J13" s="106"/>
      <c r="K13" s="106"/>
      <c r="L13" s="106">
        <v>0</v>
      </c>
      <c r="M13" s="106">
        <f>M19+M34+M40+M45+M50+M56+M61+M67+M73+M116+M98</f>
        <v>0</v>
      </c>
      <c r="N13" s="106">
        <f>N19+N34+N40+N45+N50+N56+N61+N67+N73+N116+N98</f>
        <v>0</v>
      </c>
      <c r="O13" s="75">
        <f>E13+F13+G13+H13+I13</f>
        <v>18400.911</v>
      </c>
    </row>
    <row r="14" spans="1:15" x14ac:dyDescent="0.3">
      <c r="A14" s="94"/>
      <c r="B14" s="104"/>
      <c r="C14" s="104"/>
      <c r="D14" s="107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77"/>
    </row>
    <row r="15" spans="1:15" x14ac:dyDescent="0.3">
      <c r="A15" s="94" t="s">
        <v>3</v>
      </c>
      <c r="B15" s="95" t="s">
        <v>23</v>
      </c>
      <c r="C15" s="90" t="s">
        <v>57</v>
      </c>
      <c r="D15" s="60" t="s">
        <v>53</v>
      </c>
      <c r="E15" s="23">
        <f>E16+E19</f>
        <v>2477.6080000000002</v>
      </c>
      <c r="F15" s="23">
        <f>F16+F19</f>
        <v>2542.2109999999998</v>
      </c>
      <c r="G15" s="23">
        <f>G16+G19</f>
        <v>2420.6959999999999</v>
      </c>
      <c r="H15" s="23">
        <f>H16+H19</f>
        <v>2435.1329999999998</v>
      </c>
      <c r="I15" s="23">
        <f>I16+I19</f>
        <v>2324.1889999999999</v>
      </c>
      <c r="J15" s="23"/>
      <c r="K15" s="23"/>
      <c r="L15" s="23">
        <v>0</v>
      </c>
      <c r="M15" s="23">
        <f>M16+M19</f>
        <v>0</v>
      </c>
      <c r="N15" s="23">
        <f>N16+N19</f>
        <v>0</v>
      </c>
      <c r="O15" s="23">
        <f>SUM(E15:L15)</f>
        <v>12199.837</v>
      </c>
    </row>
    <row r="16" spans="1:15" ht="37.5" x14ac:dyDescent="0.3">
      <c r="A16" s="94"/>
      <c r="B16" s="95"/>
      <c r="C16" s="90"/>
      <c r="D16" s="60" t="s">
        <v>52</v>
      </c>
      <c r="E16" s="23"/>
      <c r="F16" s="23"/>
      <c r="G16" s="23"/>
      <c r="H16" s="23"/>
      <c r="I16" s="23"/>
      <c r="J16" s="23"/>
      <c r="K16" s="23"/>
      <c r="L16" s="30">
        <v>0</v>
      </c>
      <c r="M16" s="30">
        <v>0</v>
      </c>
      <c r="N16" s="30">
        <v>0</v>
      </c>
      <c r="O16" s="23">
        <f>SUM(E16:L16)</f>
        <v>0</v>
      </c>
    </row>
    <row r="17" spans="1:15" ht="37.5" hidden="1" customHeight="1" x14ac:dyDescent="0.3">
      <c r="A17" s="94"/>
      <c r="B17" s="95"/>
      <c r="C17" s="90"/>
      <c r="D17" s="60" t="s">
        <v>51</v>
      </c>
      <c r="E17" s="23">
        <v>0</v>
      </c>
      <c r="F17" s="23"/>
      <c r="G17" s="30"/>
      <c r="H17" s="30"/>
      <c r="I17" s="30">
        <v>0</v>
      </c>
      <c r="J17" s="30"/>
      <c r="K17" s="30"/>
      <c r="L17" s="30"/>
      <c r="M17" s="30"/>
      <c r="N17" s="30"/>
      <c r="O17" s="23">
        <f>SUM(E17:L17)</f>
        <v>0</v>
      </c>
    </row>
    <row r="18" spans="1:15" ht="56.25" hidden="1" customHeight="1" x14ac:dyDescent="0.3">
      <c r="A18" s="94"/>
      <c r="B18" s="95"/>
      <c r="C18" s="90"/>
      <c r="D18" s="60" t="s">
        <v>50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>
        <f>SUM(E18:I18)</f>
        <v>0</v>
      </c>
    </row>
    <row r="19" spans="1:15" ht="93.75" x14ac:dyDescent="0.3">
      <c r="A19" s="94"/>
      <c r="B19" s="95"/>
      <c r="C19" s="90"/>
      <c r="D19" s="60" t="s">
        <v>49</v>
      </c>
      <c r="E19" s="23">
        <f>'Приложение 3'!E9</f>
        <v>2477.6080000000002</v>
      </c>
      <c r="F19" s="23">
        <f>'Приложение 3'!F9</f>
        <v>2542.2109999999998</v>
      </c>
      <c r="G19" s="23">
        <f>'Приложение 3'!G9</f>
        <v>2420.6959999999999</v>
      </c>
      <c r="H19" s="23">
        <f>'Приложение 3'!H9</f>
        <v>2435.1329999999998</v>
      </c>
      <c r="I19" s="23">
        <f>'Приложение 3'!I9</f>
        <v>2324.1889999999999</v>
      </c>
      <c r="J19" s="23"/>
      <c r="K19" s="23"/>
      <c r="L19" s="23">
        <v>0</v>
      </c>
      <c r="M19" s="23">
        <v>0</v>
      </c>
      <c r="N19" s="23">
        <v>0</v>
      </c>
      <c r="O19" s="23">
        <f>SUM(E19:L19)</f>
        <v>12199.837</v>
      </c>
    </row>
    <row r="20" spans="1:15" x14ac:dyDescent="0.3">
      <c r="A20" s="87" t="s">
        <v>2</v>
      </c>
      <c r="B20" s="84" t="s">
        <v>23</v>
      </c>
      <c r="C20" s="78" t="s">
        <v>37</v>
      </c>
      <c r="D20" s="60" t="s">
        <v>53</v>
      </c>
      <c r="E20" s="23">
        <f>E21</f>
        <v>126.3</v>
      </c>
      <c r="F20" s="23">
        <f>F21</f>
        <v>20.399999999999999</v>
      </c>
      <c r="G20" s="23">
        <f>G21</f>
        <v>20.399999999999999</v>
      </c>
      <c r="H20" s="23">
        <f>H21</f>
        <v>20.399999999999999</v>
      </c>
      <c r="I20" s="23">
        <f>I21</f>
        <v>20.399999999999999</v>
      </c>
      <c r="J20" s="23"/>
      <c r="K20" s="23"/>
      <c r="L20" s="23"/>
      <c r="M20" s="23"/>
      <c r="N20" s="23"/>
      <c r="O20" s="23">
        <f>SUM(E20:L20)</f>
        <v>207.9</v>
      </c>
    </row>
    <row r="21" spans="1:15" x14ac:dyDescent="0.3">
      <c r="A21" s="88"/>
      <c r="B21" s="85"/>
      <c r="C21" s="79"/>
      <c r="D21" s="96" t="s">
        <v>49</v>
      </c>
      <c r="E21" s="75">
        <f>'Приложение 3'!E10</f>
        <v>126.3</v>
      </c>
      <c r="F21" s="75">
        <f>'Приложение 3'!F10</f>
        <v>20.399999999999999</v>
      </c>
      <c r="G21" s="75">
        <f>'Приложение 3'!G10</f>
        <v>20.399999999999999</v>
      </c>
      <c r="H21" s="75">
        <f>'Приложение 3'!H10</f>
        <v>20.399999999999999</v>
      </c>
      <c r="I21" s="75">
        <f>'Приложение 3'!I10</f>
        <v>20.399999999999999</v>
      </c>
      <c r="J21" s="75"/>
      <c r="K21" s="75"/>
      <c r="L21" s="23"/>
      <c r="M21" s="23"/>
      <c r="N21" s="23"/>
      <c r="O21" s="75">
        <f>E21+F21+G21+H21+I21</f>
        <v>207.9</v>
      </c>
    </row>
    <row r="22" spans="1:15" x14ac:dyDescent="0.3">
      <c r="A22" s="88"/>
      <c r="B22" s="85"/>
      <c r="C22" s="79"/>
      <c r="D22" s="97"/>
      <c r="E22" s="76"/>
      <c r="F22" s="76"/>
      <c r="G22" s="76"/>
      <c r="H22" s="76"/>
      <c r="I22" s="76"/>
      <c r="J22" s="76"/>
      <c r="K22" s="76"/>
      <c r="L22" s="23"/>
      <c r="M22" s="23"/>
      <c r="N22" s="23"/>
      <c r="O22" s="76"/>
    </row>
    <row r="23" spans="1:15" x14ac:dyDescent="0.3">
      <c r="A23" s="88"/>
      <c r="B23" s="85"/>
      <c r="C23" s="79"/>
      <c r="D23" s="97"/>
      <c r="E23" s="76"/>
      <c r="F23" s="76"/>
      <c r="G23" s="76"/>
      <c r="H23" s="76"/>
      <c r="I23" s="76"/>
      <c r="J23" s="76"/>
      <c r="K23" s="76"/>
      <c r="L23" s="23"/>
      <c r="M23" s="23"/>
      <c r="N23" s="23"/>
      <c r="O23" s="76"/>
    </row>
    <row r="24" spans="1:15" x14ac:dyDescent="0.3">
      <c r="A24" s="89"/>
      <c r="B24" s="86"/>
      <c r="C24" s="80"/>
      <c r="D24" s="98"/>
      <c r="E24" s="77"/>
      <c r="F24" s="77"/>
      <c r="G24" s="77"/>
      <c r="H24" s="77"/>
      <c r="I24" s="77"/>
      <c r="J24" s="77"/>
      <c r="K24" s="77"/>
      <c r="L24" s="23"/>
      <c r="M24" s="23"/>
      <c r="N24" s="23"/>
      <c r="O24" s="77"/>
    </row>
    <row r="25" spans="1:15" x14ac:dyDescent="0.3">
      <c r="A25" s="87" t="s">
        <v>4</v>
      </c>
      <c r="B25" s="84" t="s">
        <v>23</v>
      </c>
      <c r="C25" s="78" t="s">
        <v>36</v>
      </c>
      <c r="D25" s="62" t="s">
        <v>53</v>
      </c>
      <c r="E25" s="26">
        <f>E26</f>
        <v>116.506</v>
      </c>
      <c r="F25" s="26">
        <f>F26</f>
        <v>135.4</v>
      </c>
      <c r="G25" s="26">
        <f>G26</f>
        <v>149.69999999999999</v>
      </c>
      <c r="H25" s="26">
        <f>H26</f>
        <v>163.5</v>
      </c>
      <c r="I25" s="26">
        <f>I26</f>
        <v>163.58000000000001</v>
      </c>
      <c r="J25" s="26"/>
      <c r="K25" s="26"/>
      <c r="L25" s="23"/>
      <c r="M25" s="23"/>
      <c r="N25" s="23"/>
      <c r="O25" s="26">
        <f>O26</f>
        <v>728.68600000000004</v>
      </c>
    </row>
    <row r="26" spans="1:15" ht="37.5" x14ac:dyDescent="0.3">
      <c r="A26" s="88"/>
      <c r="B26" s="85"/>
      <c r="C26" s="79"/>
      <c r="D26" s="62" t="s">
        <v>52</v>
      </c>
      <c r="E26" s="26">
        <f>'Приложение 3'!E11</f>
        <v>116.506</v>
      </c>
      <c r="F26" s="26">
        <f>'Приложение 3'!F11</f>
        <v>135.4</v>
      </c>
      <c r="G26" s="26">
        <f>'Приложение 3'!G11</f>
        <v>149.69999999999999</v>
      </c>
      <c r="H26" s="26">
        <f>'Приложение 3'!H11</f>
        <v>163.5</v>
      </c>
      <c r="I26" s="26">
        <f>'Приложение 3'!I11</f>
        <v>163.58000000000001</v>
      </c>
      <c r="J26" s="26"/>
      <c r="K26" s="26"/>
      <c r="L26" s="23"/>
      <c r="M26" s="23"/>
      <c r="N26" s="23"/>
      <c r="O26" s="26">
        <f>E26+F26+G26+H26+I26</f>
        <v>728.68600000000004</v>
      </c>
    </row>
    <row r="27" spans="1:15" x14ac:dyDescent="0.3">
      <c r="A27" s="88"/>
      <c r="B27" s="85"/>
      <c r="C27" s="79"/>
      <c r="D27" s="96" t="s">
        <v>49</v>
      </c>
      <c r="E27" s="75"/>
      <c r="F27" s="75"/>
      <c r="G27" s="75"/>
      <c r="H27" s="75"/>
      <c r="I27" s="75"/>
      <c r="J27" s="75"/>
      <c r="K27" s="75"/>
      <c r="L27" s="23"/>
      <c r="M27" s="23"/>
      <c r="N27" s="23"/>
      <c r="O27" s="75"/>
    </row>
    <row r="28" spans="1:15" x14ac:dyDescent="0.3">
      <c r="A28" s="88"/>
      <c r="B28" s="85"/>
      <c r="C28" s="79"/>
      <c r="D28" s="97"/>
      <c r="E28" s="76"/>
      <c r="F28" s="76"/>
      <c r="G28" s="76"/>
      <c r="H28" s="76"/>
      <c r="I28" s="76"/>
      <c r="J28" s="76"/>
      <c r="K28" s="76"/>
      <c r="L28" s="23"/>
      <c r="M28" s="23"/>
      <c r="N28" s="23"/>
      <c r="O28" s="76"/>
    </row>
    <row r="29" spans="1:15" x14ac:dyDescent="0.3">
      <c r="A29" s="89"/>
      <c r="B29" s="86"/>
      <c r="C29" s="80"/>
      <c r="D29" s="98"/>
      <c r="E29" s="77"/>
      <c r="F29" s="77"/>
      <c r="G29" s="77"/>
      <c r="H29" s="77"/>
      <c r="I29" s="77"/>
      <c r="J29" s="77"/>
      <c r="K29" s="77"/>
      <c r="L29" s="23"/>
      <c r="M29" s="23"/>
      <c r="N29" s="23"/>
      <c r="O29" s="77"/>
    </row>
    <row r="30" spans="1:15" x14ac:dyDescent="0.3">
      <c r="A30" s="94" t="s">
        <v>5</v>
      </c>
      <c r="B30" s="95" t="s">
        <v>23</v>
      </c>
      <c r="C30" s="90" t="s">
        <v>56</v>
      </c>
      <c r="D30" s="60" t="s">
        <v>53</v>
      </c>
      <c r="E30" s="23">
        <f>E31+E32+E33+E34</f>
        <v>128.971</v>
      </c>
      <c r="F30" s="23">
        <f>F34</f>
        <v>0</v>
      </c>
      <c r="G30" s="23">
        <f>G34</f>
        <v>0</v>
      </c>
      <c r="H30" s="23">
        <f>H34</f>
        <v>0</v>
      </c>
      <c r="I30" s="23">
        <f>I31+I32+I33+I34</f>
        <v>10</v>
      </c>
      <c r="J30" s="23"/>
      <c r="K30" s="23"/>
      <c r="L30" s="23">
        <v>0</v>
      </c>
      <c r="M30" s="23">
        <v>0</v>
      </c>
      <c r="N30" s="23">
        <v>0</v>
      </c>
      <c r="O30" s="23">
        <f>O31+O32+O33+O34</f>
        <v>138.971</v>
      </c>
    </row>
    <row r="31" spans="1:15" ht="37.5" hidden="1" customHeight="1" x14ac:dyDescent="0.3">
      <c r="A31" s="94"/>
      <c r="B31" s="95"/>
      <c r="C31" s="90"/>
      <c r="D31" s="60" t="s">
        <v>52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>
        <f>SUM(E31:I31)</f>
        <v>0</v>
      </c>
    </row>
    <row r="32" spans="1:15" ht="37.5" hidden="1" customHeight="1" x14ac:dyDescent="0.3">
      <c r="A32" s="94"/>
      <c r="B32" s="95"/>
      <c r="C32" s="90"/>
      <c r="D32" s="60" t="s">
        <v>51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>
        <f>SUM(E32:I32)</f>
        <v>0</v>
      </c>
    </row>
    <row r="33" spans="1:15" ht="56.25" hidden="1" customHeight="1" x14ac:dyDescent="0.3">
      <c r="A33" s="94"/>
      <c r="B33" s="95"/>
      <c r="C33" s="90"/>
      <c r="D33" s="60" t="s">
        <v>50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>
        <f>SUM(E33:I33)</f>
        <v>0</v>
      </c>
    </row>
    <row r="34" spans="1:15" ht="93.75" x14ac:dyDescent="0.3">
      <c r="A34" s="94"/>
      <c r="B34" s="95"/>
      <c r="C34" s="90"/>
      <c r="D34" s="60" t="s">
        <v>49</v>
      </c>
      <c r="E34" s="23">
        <v>128.971</v>
      </c>
      <c r="F34" s="23">
        <v>0</v>
      </c>
      <c r="G34" s="23">
        <v>0</v>
      </c>
      <c r="H34" s="23">
        <v>0</v>
      </c>
      <c r="I34" s="23">
        <v>10</v>
      </c>
      <c r="J34" s="23"/>
      <c r="K34" s="23"/>
      <c r="L34" s="23">
        <v>0</v>
      </c>
      <c r="M34" s="23">
        <v>0</v>
      </c>
      <c r="N34" s="23">
        <v>0</v>
      </c>
      <c r="O34" s="23">
        <f>SUM(E34:N34)</f>
        <v>138.971</v>
      </c>
    </row>
    <row r="35" spans="1:15" x14ac:dyDescent="0.3">
      <c r="A35" s="94" t="s">
        <v>6</v>
      </c>
      <c r="B35" s="95" t="s">
        <v>23</v>
      </c>
      <c r="C35" s="90" t="s">
        <v>55</v>
      </c>
      <c r="D35" s="60" t="s">
        <v>53</v>
      </c>
      <c r="E35" s="23">
        <f>E40</f>
        <v>353.02</v>
      </c>
      <c r="F35" s="23">
        <f>F40</f>
        <v>748.55899999999997</v>
      </c>
      <c r="G35" s="23">
        <f>G40</f>
        <v>402.3</v>
      </c>
      <c r="H35" s="23">
        <f>H40</f>
        <v>405.2</v>
      </c>
      <c r="I35" s="23">
        <f>I40</f>
        <v>405.2</v>
      </c>
      <c r="J35" s="23"/>
      <c r="K35" s="23"/>
      <c r="L35" s="23">
        <v>0</v>
      </c>
      <c r="M35" s="23">
        <f>M40</f>
        <v>0</v>
      </c>
      <c r="N35" s="23">
        <f>N40</f>
        <v>0</v>
      </c>
      <c r="O35" s="75">
        <f>E35+F35+G35+H35+I35+J35+K35+L35</f>
        <v>2314.279</v>
      </c>
    </row>
    <row r="36" spans="1:15" ht="37.5" hidden="1" customHeight="1" x14ac:dyDescent="0.3">
      <c r="A36" s="94"/>
      <c r="B36" s="95"/>
      <c r="C36" s="90"/>
      <c r="D36" s="60" t="s">
        <v>52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77"/>
    </row>
    <row r="37" spans="1:15" ht="37.5" hidden="1" customHeight="1" x14ac:dyDescent="0.3">
      <c r="A37" s="94"/>
      <c r="B37" s="95"/>
      <c r="C37" s="90"/>
      <c r="D37" s="60" t="s">
        <v>51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>
        <f>SUM(E37:I37)</f>
        <v>0</v>
      </c>
    </row>
    <row r="38" spans="1:15" ht="56.25" hidden="1" customHeight="1" x14ac:dyDescent="0.3">
      <c r="A38" s="94"/>
      <c r="B38" s="95"/>
      <c r="C38" s="90"/>
      <c r="D38" s="60" t="s">
        <v>50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>
        <f>SUM(E38:I38)</f>
        <v>0</v>
      </c>
    </row>
    <row r="39" spans="1:15" ht="37.5" x14ac:dyDescent="0.3">
      <c r="A39" s="94"/>
      <c r="B39" s="95"/>
      <c r="C39" s="90"/>
      <c r="D39" s="60" t="s">
        <v>52</v>
      </c>
      <c r="E39" s="23">
        <v>0</v>
      </c>
      <c r="F39" s="23"/>
      <c r="G39" s="23"/>
      <c r="H39" s="23"/>
      <c r="I39" s="23">
        <v>0</v>
      </c>
      <c r="J39" s="23"/>
      <c r="K39" s="23"/>
      <c r="L39" s="23"/>
      <c r="M39" s="23"/>
      <c r="N39" s="23"/>
      <c r="O39" s="23">
        <f>E39</f>
        <v>0</v>
      </c>
    </row>
    <row r="40" spans="1:15" ht="92.25" customHeight="1" x14ac:dyDescent="0.3">
      <c r="A40" s="94"/>
      <c r="B40" s="95"/>
      <c r="C40" s="90"/>
      <c r="D40" s="60" t="s">
        <v>49</v>
      </c>
      <c r="E40" s="23">
        <f>'Приложение 3'!E13</f>
        <v>353.02</v>
      </c>
      <c r="F40" s="23">
        <f>'Приложение 3'!F13</f>
        <v>748.55899999999997</v>
      </c>
      <c r="G40" s="23">
        <f>'Приложение 3'!G13</f>
        <v>402.3</v>
      </c>
      <c r="H40" s="23">
        <f>'Приложение 3'!H13</f>
        <v>405.2</v>
      </c>
      <c r="I40" s="23">
        <f>'Приложение 3'!I13</f>
        <v>405.2</v>
      </c>
      <c r="J40" s="23"/>
      <c r="K40" s="23"/>
      <c r="L40" s="23">
        <v>0</v>
      </c>
      <c r="M40" s="23">
        <v>0</v>
      </c>
      <c r="N40" s="23">
        <v>0</v>
      </c>
      <c r="O40" s="23">
        <f>E40+F40+G40+H40+I40</f>
        <v>2314.279</v>
      </c>
    </row>
    <row r="41" spans="1:15" hidden="1" x14ac:dyDescent="0.3">
      <c r="A41" s="94" t="s">
        <v>7</v>
      </c>
      <c r="B41" s="95" t="s">
        <v>23</v>
      </c>
      <c r="C41" s="90" t="s">
        <v>33</v>
      </c>
      <c r="D41" s="60" t="s">
        <v>53</v>
      </c>
      <c r="E41" s="23">
        <f>E42+E43+E44+E45</f>
        <v>35</v>
      </c>
      <c r="F41" s="23">
        <f>F42+F43+F44+F45</f>
        <v>35</v>
      </c>
      <c r="G41" s="23">
        <f>G42+G43+G44+G45</f>
        <v>0</v>
      </c>
      <c r="H41" s="23">
        <f>H42+H43+H44+H45</f>
        <v>0</v>
      </c>
      <c r="I41" s="23">
        <f>I42+I43+I44+I45</f>
        <v>0</v>
      </c>
      <c r="J41" s="23"/>
      <c r="K41" s="23"/>
      <c r="L41" s="23">
        <v>0</v>
      </c>
      <c r="M41" s="23">
        <f>M42+M43+M44+M45</f>
        <v>0</v>
      </c>
      <c r="N41" s="23">
        <f>N42+N43+N44+N45</f>
        <v>0</v>
      </c>
      <c r="O41" s="23">
        <f>SUM(E41:L41)</f>
        <v>70</v>
      </c>
    </row>
    <row r="42" spans="1:15" ht="37.5" hidden="1" customHeight="1" x14ac:dyDescent="0.3">
      <c r="A42" s="94"/>
      <c r="B42" s="95"/>
      <c r="C42" s="90"/>
      <c r="D42" s="60" t="s">
        <v>52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>
        <f>SUM(E42:I42)</f>
        <v>0</v>
      </c>
    </row>
    <row r="43" spans="1:15" ht="37.5" hidden="1" customHeight="1" x14ac:dyDescent="0.3">
      <c r="A43" s="94"/>
      <c r="B43" s="95"/>
      <c r="C43" s="90"/>
      <c r="D43" s="60" t="s">
        <v>51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>
        <f>SUM(E43:I43)</f>
        <v>0</v>
      </c>
    </row>
    <row r="44" spans="1:15" ht="56.25" hidden="1" customHeight="1" x14ac:dyDescent="0.3">
      <c r="A44" s="94"/>
      <c r="B44" s="95"/>
      <c r="C44" s="90"/>
      <c r="D44" s="60" t="s">
        <v>50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>
        <f>SUM(E44:I44)</f>
        <v>0</v>
      </c>
    </row>
    <row r="45" spans="1:15" ht="93.75" x14ac:dyDescent="0.3">
      <c r="A45" s="94"/>
      <c r="B45" s="95"/>
      <c r="C45" s="90"/>
      <c r="D45" s="60" t="s">
        <v>49</v>
      </c>
      <c r="E45" s="23">
        <f>'Приложение 3'!E14</f>
        <v>35</v>
      </c>
      <c r="F45" s="23">
        <f>'Приложение 3'!F14</f>
        <v>35</v>
      </c>
      <c r="G45" s="23">
        <f>'Приложение 3'!G14</f>
        <v>0</v>
      </c>
      <c r="H45" s="23">
        <f>'Приложение 3'!H14</f>
        <v>0</v>
      </c>
      <c r="I45" s="23">
        <f>'Приложение 3'!I14</f>
        <v>0</v>
      </c>
      <c r="J45" s="23"/>
      <c r="K45" s="23"/>
      <c r="L45" s="23">
        <v>0</v>
      </c>
      <c r="M45" s="23">
        <v>0</v>
      </c>
      <c r="N45" s="23">
        <v>0</v>
      </c>
      <c r="O45" s="23">
        <f>SUM(E45:L45)</f>
        <v>70</v>
      </c>
    </row>
    <row r="46" spans="1:15" x14ac:dyDescent="0.3">
      <c r="A46" s="94" t="s">
        <v>8</v>
      </c>
      <c r="B46" s="95" t="s">
        <v>23</v>
      </c>
      <c r="C46" s="90" t="s">
        <v>32</v>
      </c>
      <c r="D46" s="60" t="s">
        <v>53</v>
      </c>
      <c r="E46" s="23">
        <f>E47+E48+E49+E50</f>
        <v>0</v>
      </c>
      <c r="F46" s="23">
        <f>F47+F48+F49+F50</f>
        <v>0</v>
      </c>
      <c r="G46" s="23">
        <f>G47+G48+G49+G50</f>
        <v>0</v>
      </c>
      <c r="H46" s="23">
        <f>H47+H48+H49+H50</f>
        <v>0</v>
      </c>
      <c r="I46" s="23">
        <f>I47+I48+I49+I50</f>
        <v>10</v>
      </c>
      <c r="J46" s="23"/>
      <c r="K46" s="23"/>
      <c r="L46" s="23">
        <v>0</v>
      </c>
      <c r="M46" s="23">
        <f>M47+M48+M49+M50</f>
        <v>0</v>
      </c>
      <c r="N46" s="23">
        <f>N47+N48+N49+N50</f>
        <v>0</v>
      </c>
      <c r="O46" s="23">
        <f>SUM(E46:L46)</f>
        <v>10</v>
      </c>
    </row>
    <row r="47" spans="1:15" ht="37.5" hidden="1" customHeight="1" x14ac:dyDescent="0.3">
      <c r="A47" s="94"/>
      <c r="B47" s="95"/>
      <c r="C47" s="90"/>
      <c r="D47" s="60" t="s">
        <v>52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>
        <f>SUM(E47:I47)</f>
        <v>0</v>
      </c>
    </row>
    <row r="48" spans="1:15" ht="37.5" hidden="1" customHeight="1" x14ac:dyDescent="0.3">
      <c r="A48" s="94"/>
      <c r="B48" s="95"/>
      <c r="C48" s="90"/>
      <c r="D48" s="60" t="s">
        <v>51</v>
      </c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>
        <f>SUM(E48:I48)</f>
        <v>0</v>
      </c>
    </row>
    <row r="49" spans="1:15" ht="56.25" hidden="1" customHeight="1" x14ac:dyDescent="0.3">
      <c r="A49" s="94"/>
      <c r="B49" s="95"/>
      <c r="C49" s="90"/>
      <c r="D49" s="60" t="s">
        <v>50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>
        <f>SUM(E49:I49)</f>
        <v>0</v>
      </c>
    </row>
    <row r="50" spans="1:15" ht="93.75" x14ac:dyDescent="0.3">
      <c r="A50" s="94"/>
      <c r="B50" s="95"/>
      <c r="C50" s="90"/>
      <c r="D50" s="60" t="s">
        <v>49</v>
      </c>
      <c r="E50" s="23"/>
      <c r="F50" s="23"/>
      <c r="G50" s="23"/>
      <c r="H50" s="23">
        <v>0</v>
      </c>
      <c r="I50" s="23">
        <v>10</v>
      </c>
      <c r="J50" s="23"/>
      <c r="K50" s="23"/>
      <c r="L50" s="23">
        <v>0</v>
      </c>
      <c r="M50" s="23">
        <v>0</v>
      </c>
      <c r="N50" s="23">
        <v>0</v>
      </c>
      <c r="O50" s="23">
        <f>SUM(E50:L50)</f>
        <v>10</v>
      </c>
    </row>
    <row r="51" spans="1:15" ht="18.75" hidden="1" customHeight="1" x14ac:dyDescent="0.3">
      <c r="A51" s="94" t="s">
        <v>7</v>
      </c>
      <c r="B51" s="95" t="s">
        <v>23</v>
      </c>
      <c r="C51" s="90" t="s">
        <v>31</v>
      </c>
      <c r="D51" s="60" t="s">
        <v>53</v>
      </c>
      <c r="E51" s="23">
        <f>E52+E54+E55+E56</f>
        <v>0</v>
      </c>
      <c r="F51" s="23">
        <v>0</v>
      </c>
      <c r="G51" s="23">
        <v>0</v>
      </c>
      <c r="H51" s="23">
        <v>0</v>
      </c>
      <c r="I51" s="23">
        <f>I52+I54+I55+I56</f>
        <v>0</v>
      </c>
      <c r="J51" s="23"/>
      <c r="K51" s="23"/>
      <c r="L51" s="23">
        <v>0</v>
      </c>
      <c r="M51" s="23">
        <v>0</v>
      </c>
      <c r="N51" s="23">
        <v>0</v>
      </c>
      <c r="O51" s="23">
        <f>SUM(E51:I51)</f>
        <v>0</v>
      </c>
    </row>
    <row r="52" spans="1:15" ht="37.5" hidden="1" customHeight="1" x14ac:dyDescent="0.3">
      <c r="A52" s="94"/>
      <c r="B52" s="95"/>
      <c r="C52" s="90"/>
      <c r="D52" s="60" t="s">
        <v>52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>
        <f>SUM(E52:I52)</f>
        <v>0</v>
      </c>
    </row>
    <row r="53" spans="1:15" ht="37.5" hidden="1" customHeight="1" x14ac:dyDescent="0.3">
      <c r="A53" s="94"/>
      <c r="B53" s="95"/>
      <c r="C53" s="90"/>
      <c r="D53" s="60" t="s">
        <v>52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/>
      <c r="K53" s="23"/>
      <c r="L53" s="23">
        <v>0</v>
      </c>
      <c r="M53" s="23">
        <v>0</v>
      </c>
      <c r="N53" s="23">
        <v>0</v>
      </c>
      <c r="O53" s="23">
        <v>0</v>
      </c>
    </row>
    <row r="54" spans="1:15" ht="37.5" hidden="1" customHeight="1" x14ac:dyDescent="0.3">
      <c r="A54" s="94"/>
      <c r="B54" s="95"/>
      <c r="C54" s="90"/>
      <c r="D54" s="60" t="s">
        <v>51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/>
      <c r="K54" s="23"/>
      <c r="L54" s="23">
        <v>0</v>
      </c>
      <c r="M54" s="23">
        <v>0</v>
      </c>
      <c r="N54" s="23">
        <v>0</v>
      </c>
      <c r="O54" s="23">
        <f>SUM(E54:I54)</f>
        <v>0</v>
      </c>
    </row>
    <row r="55" spans="1:15" ht="56.25" hidden="1" customHeight="1" x14ac:dyDescent="0.3">
      <c r="A55" s="94"/>
      <c r="B55" s="95"/>
      <c r="C55" s="90"/>
      <c r="D55" s="60" t="s">
        <v>50</v>
      </c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>
        <f>SUM(E55:I55)</f>
        <v>0</v>
      </c>
    </row>
    <row r="56" spans="1:15" ht="93.75" hidden="1" customHeight="1" x14ac:dyDescent="0.3">
      <c r="A56" s="94"/>
      <c r="B56" s="95"/>
      <c r="C56" s="90"/>
      <c r="D56" s="60" t="s">
        <v>49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/>
      <c r="K56" s="23"/>
      <c r="L56" s="23">
        <v>0</v>
      </c>
      <c r="M56" s="23">
        <v>0</v>
      </c>
      <c r="N56" s="23">
        <v>0</v>
      </c>
      <c r="O56" s="29">
        <f>SUM(E56:N56)</f>
        <v>0</v>
      </c>
    </row>
    <row r="57" spans="1:15" x14ac:dyDescent="0.3">
      <c r="A57" s="94" t="s">
        <v>9</v>
      </c>
      <c r="B57" s="95" t="s">
        <v>23</v>
      </c>
      <c r="C57" s="90" t="s">
        <v>30</v>
      </c>
      <c r="D57" s="60" t="s">
        <v>53</v>
      </c>
      <c r="E57" s="23">
        <f>E58+E59+E60+E61</f>
        <v>37.44</v>
      </c>
      <c r="F57" s="23">
        <f>F58+F59+F60+F61</f>
        <v>37.44</v>
      </c>
      <c r="G57" s="23">
        <f>G58+G59+G60+G61</f>
        <v>37.44</v>
      </c>
      <c r="H57" s="23">
        <f>H58+H59+H60+H61</f>
        <v>37.44</v>
      </c>
      <c r="I57" s="23">
        <f>I58+I59+I60+I61</f>
        <v>37.44</v>
      </c>
      <c r="J57" s="23"/>
      <c r="K57" s="23"/>
      <c r="L57" s="23">
        <v>0</v>
      </c>
      <c r="M57" s="23">
        <f>M58+M59+M60+M61</f>
        <v>0</v>
      </c>
      <c r="N57" s="23">
        <f>N58+N59+N60+N61</f>
        <v>0</v>
      </c>
      <c r="O57" s="23">
        <f>SUM(E57:N57)</f>
        <v>187.2</v>
      </c>
    </row>
    <row r="58" spans="1:15" ht="37.5" hidden="1" customHeight="1" x14ac:dyDescent="0.3">
      <c r="A58" s="94"/>
      <c r="B58" s="95"/>
      <c r="C58" s="90"/>
      <c r="D58" s="60" t="s">
        <v>52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>
        <f>SUM(E58:I58)</f>
        <v>0</v>
      </c>
    </row>
    <row r="59" spans="1:15" ht="37.5" hidden="1" customHeight="1" x14ac:dyDescent="0.3">
      <c r="A59" s="94"/>
      <c r="B59" s="95"/>
      <c r="C59" s="90"/>
      <c r="D59" s="60" t="s">
        <v>51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>
        <f>SUM(E59:I59)</f>
        <v>0</v>
      </c>
    </row>
    <row r="60" spans="1:15" ht="56.25" hidden="1" customHeight="1" x14ac:dyDescent="0.3">
      <c r="A60" s="94"/>
      <c r="B60" s="95"/>
      <c r="C60" s="90"/>
      <c r="D60" s="60" t="s">
        <v>50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>
        <f>SUM(E60:I60)</f>
        <v>0</v>
      </c>
    </row>
    <row r="61" spans="1:15" ht="93.75" x14ac:dyDescent="0.3">
      <c r="A61" s="94"/>
      <c r="B61" s="95"/>
      <c r="C61" s="90"/>
      <c r="D61" s="60" t="s">
        <v>49</v>
      </c>
      <c r="E61" s="23">
        <f>'Приложение 3'!E17</f>
        <v>37.44</v>
      </c>
      <c r="F61" s="23">
        <f>'Приложение 3'!F17</f>
        <v>37.44</v>
      </c>
      <c r="G61" s="23">
        <f>'Приложение 3'!G17</f>
        <v>37.44</v>
      </c>
      <c r="H61" s="23">
        <f>'Приложение 3'!H17</f>
        <v>37.44</v>
      </c>
      <c r="I61" s="23">
        <f>'Приложение 3'!I17</f>
        <v>37.44</v>
      </c>
      <c r="J61" s="23"/>
      <c r="K61" s="23"/>
      <c r="L61" s="23">
        <v>0</v>
      </c>
      <c r="M61" s="23">
        <v>0</v>
      </c>
      <c r="N61" s="23">
        <v>0</v>
      </c>
      <c r="O61" s="75">
        <f>E61+F61+G61+H61+I61+J61+K61+L61</f>
        <v>187.2</v>
      </c>
    </row>
    <row r="62" spans="1:15" ht="18.75" hidden="1" customHeight="1" x14ac:dyDescent="0.3">
      <c r="A62" s="94" t="s">
        <v>10</v>
      </c>
      <c r="B62" s="95" t="s">
        <v>23</v>
      </c>
      <c r="C62" s="90" t="s">
        <v>29</v>
      </c>
      <c r="D62" s="60" t="s">
        <v>53</v>
      </c>
      <c r="E62" s="23">
        <f>E63+E64+E65+E67</f>
        <v>0</v>
      </c>
      <c r="F62" s="23">
        <f>F67</f>
        <v>0</v>
      </c>
      <c r="G62" s="23">
        <f>G67</f>
        <v>0</v>
      </c>
      <c r="H62" s="23">
        <f>H67</f>
        <v>0</v>
      </c>
      <c r="I62" s="23">
        <f>I63+I64+I65+I67</f>
        <v>10</v>
      </c>
      <c r="J62" s="23"/>
      <c r="K62" s="23"/>
      <c r="L62" s="23">
        <v>0</v>
      </c>
      <c r="M62" s="23">
        <v>0</v>
      </c>
      <c r="N62" s="23">
        <v>0</v>
      </c>
      <c r="O62" s="77"/>
    </row>
    <row r="63" spans="1:15" ht="37.5" hidden="1" customHeight="1" x14ac:dyDescent="0.3">
      <c r="A63" s="94"/>
      <c r="B63" s="95"/>
      <c r="C63" s="90"/>
      <c r="D63" s="60" t="s">
        <v>52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>
        <f>SUM(E63:I63)</f>
        <v>0</v>
      </c>
    </row>
    <row r="64" spans="1:15" ht="37.5" hidden="1" customHeight="1" x14ac:dyDescent="0.3">
      <c r="A64" s="94"/>
      <c r="B64" s="95"/>
      <c r="C64" s="90"/>
      <c r="D64" s="60" t="s">
        <v>51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>
        <f>SUM(E64:I64)</f>
        <v>0</v>
      </c>
    </row>
    <row r="65" spans="1:15" ht="56.25" hidden="1" customHeight="1" x14ac:dyDescent="0.3">
      <c r="A65" s="94"/>
      <c r="B65" s="95"/>
      <c r="C65" s="90"/>
      <c r="D65" s="60" t="s">
        <v>50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>
        <f>SUM(E65:I65)</f>
        <v>0</v>
      </c>
    </row>
    <row r="66" spans="1:15" ht="22.5" customHeight="1" x14ac:dyDescent="0.3">
      <c r="A66" s="94"/>
      <c r="B66" s="95"/>
      <c r="C66" s="90"/>
      <c r="D66" s="60" t="s">
        <v>53</v>
      </c>
      <c r="E66" s="23">
        <f>E67</f>
        <v>0</v>
      </c>
      <c r="F66" s="23">
        <f>F67</f>
        <v>0</v>
      </c>
      <c r="G66" s="23">
        <f>G67</f>
        <v>0</v>
      </c>
      <c r="H66" s="23">
        <f>H67</f>
        <v>0</v>
      </c>
      <c r="I66" s="23">
        <f>I67</f>
        <v>10</v>
      </c>
      <c r="J66" s="23"/>
      <c r="K66" s="23"/>
      <c r="L66" s="23"/>
      <c r="M66" s="23"/>
      <c r="N66" s="23"/>
      <c r="O66" s="23">
        <f>O67</f>
        <v>10</v>
      </c>
    </row>
    <row r="67" spans="1:15" ht="93.75" x14ac:dyDescent="0.3">
      <c r="A67" s="94"/>
      <c r="B67" s="95"/>
      <c r="C67" s="90"/>
      <c r="D67" s="60" t="s">
        <v>49</v>
      </c>
      <c r="E67" s="23">
        <v>0</v>
      </c>
      <c r="F67" s="23">
        <v>0</v>
      </c>
      <c r="G67" s="23">
        <v>0</v>
      </c>
      <c r="H67" s="23"/>
      <c r="I67" s="23">
        <v>10</v>
      </c>
      <c r="J67" s="23"/>
      <c r="K67" s="23"/>
      <c r="L67" s="23">
        <v>0</v>
      </c>
      <c r="M67" s="23">
        <v>0</v>
      </c>
      <c r="N67" s="23">
        <v>0</v>
      </c>
      <c r="O67" s="23">
        <f>E67+F67+G67+H67+I67+J67+K67</f>
        <v>10</v>
      </c>
    </row>
    <row r="68" spans="1:15" x14ac:dyDescent="0.3">
      <c r="A68" s="94" t="s">
        <v>11</v>
      </c>
      <c r="B68" s="95" t="s">
        <v>23</v>
      </c>
      <c r="C68" s="90" t="s">
        <v>28</v>
      </c>
      <c r="D68" s="60" t="s">
        <v>53</v>
      </c>
      <c r="E68" s="23">
        <f>E69+E70+E71+E73</f>
        <v>1012.537</v>
      </c>
      <c r="F68" s="23">
        <f>F69+F70+F71+F73</f>
        <v>914.62199999999996</v>
      </c>
      <c r="G68" s="23">
        <f>G72+G73</f>
        <v>331.76400000000001</v>
      </c>
      <c r="H68" s="23">
        <f>H69+H70+H71+H73</f>
        <v>338.62700000000001</v>
      </c>
      <c r="I68" s="23">
        <f>I69+I70+I71+I73</f>
        <v>338.62700000000001</v>
      </c>
      <c r="J68" s="23"/>
      <c r="K68" s="23"/>
      <c r="L68" s="23">
        <f>L69+L70+L71+L73</f>
        <v>0</v>
      </c>
      <c r="M68" s="23">
        <f>M69+M70+M71+M73</f>
        <v>0</v>
      </c>
      <c r="N68" s="23">
        <f>N69+N70+N71+N73</f>
        <v>0</v>
      </c>
      <c r="O68" s="23">
        <f>SUM(E68:N68)</f>
        <v>2936.1770000000001</v>
      </c>
    </row>
    <row r="69" spans="1:15" ht="37.5" hidden="1" customHeight="1" x14ac:dyDescent="0.3">
      <c r="A69" s="94"/>
      <c r="B69" s="95"/>
      <c r="C69" s="90"/>
      <c r="D69" s="60" t="s">
        <v>52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>
        <f>SUM(E69:I69)</f>
        <v>0</v>
      </c>
    </row>
    <row r="70" spans="1:15" ht="37.5" hidden="1" customHeight="1" x14ac:dyDescent="0.3">
      <c r="A70" s="94"/>
      <c r="B70" s="95"/>
      <c r="C70" s="90"/>
      <c r="D70" s="60" t="s">
        <v>51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>
        <f>SUM(E70:I70)</f>
        <v>0</v>
      </c>
    </row>
    <row r="71" spans="1:15" ht="56.25" hidden="1" customHeight="1" x14ac:dyDescent="0.3">
      <c r="A71" s="94"/>
      <c r="B71" s="95"/>
      <c r="C71" s="90"/>
      <c r="D71" s="60" t="s">
        <v>50</v>
      </c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>
        <f>SUM(E71:I71)</f>
        <v>0</v>
      </c>
    </row>
    <row r="72" spans="1:15" ht="38.25" customHeight="1" x14ac:dyDescent="0.3">
      <c r="A72" s="94"/>
      <c r="B72" s="95"/>
      <c r="C72" s="90"/>
      <c r="D72" s="60" t="s">
        <v>51</v>
      </c>
      <c r="E72" s="23">
        <v>0</v>
      </c>
      <c r="F72" s="23">
        <v>0</v>
      </c>
      <c r="G72" s="23"/>
      <c r="H72" s="23">
        <v>0</v>
      </c>
      <c r="I72" s="23">
        <v>0</v>
      </c>
      <c r="J72" s="23"/>
      <c r="K72" s="23"/>
      <c r="L72" s="23"/>
      <c r="M72" s="23"/>
      <c r="N72" s="23"/>
      <c r="O72" s="23">
        <f>SUM(E72:N72)</f>
        <v>0</v>
      </c>
    </row>
    <row r="73" spans="1:15" ht="93" customHeight="1" x14ac:dyDescent="0.3">
      <c r="A73" s="94"/>
      <c r="B73" s="95"/>
      <c r="C73" s="90"/>
      <c r="D73" s="60" t="s">
        <v>49</v>
      </c>
      <c r="E73" s="23">
        <v>1012.537</v>
      </c>
      <c r="F73" s="23">
        <f>'Приложение 3'!F19</f>
        <v>914.62199999999996</v>
      </c>
      <c r="G73" s="23">
        <f>'Приложение 3'!G19</f>
        <v>331.76400000000001</v>
      </c>
      <c r="H73" s="23">
        <f>'Приложение 3'!H19</f>
        <v>338.62700000000001</v>
      </c>
      <c r="I73" s="23">
        <f>'Приложение 3'!I19</f>
        <v>338.62700000000001</v>
      </c>
      <c r="J73" s="23"/>
      <c r="K73" s="23"/>
      <c r="L73" s="23">
        <v>0</v>
      </c>
      <c r="M73" s="23">
        <v>0</v>
      </c>
      <c r="N73" s="23">
        <v>0</v>
      </c>
      <c r="O73" s="23">
        <f>E73+F73+G73+H73+I73</f>
        <v>2936.1770000000001</v>
      </c>
    </row>
    <row r="74" spans="1:15" ht="4.5" hidden="1" customHeight="1" x14ac:dyDescent="0.3">
      <c r="A74" s="87" t="s">
        <v>15</v>
      </c>
      <c r="B74" s="84" t="s">
        <v>23</v>
      </c>
      <c r="C74" s="78" t="s">
        <v>27</v>
      </c>
      <c r="D74" s="60" t="s">
        <v>53</v>
      </c>
      <c r="E74" s="23"/>
      <c r="F74" s="23"/>
      <c r="G74" s="23">
        <f>G75+G76+G77</f>
        <v>0</v>
      </c>
      <c r="H74" s="23"/>
      <c r="I74" s="23"/>
      <c r="J74" s="23"/>
      <c r="K74" s="23"/>
      <c r="L74" s="23"/>
      <c r="M74" s="23"/>
      <c r="N74" s="23"/>
      <c r="O74" s="23"/>
    </row>
    <row r="75" spans="1:15" ht="37.5" hidden="1" x14ac:dyDescent="0.3">
      <c r="A75" s="88"/>
      <c r="B75" s="85"/>
      <c r="C75" s="79"/>
      <c r="D75" s="60" t="s">
        <v>52</v>
      </c>
      <c r="E75" s="23"/>
      <c r="F75" s="23"/>
      <c r="G75" s="23">
        <v>0</v>
      </c>
      <c r="H75" s="23"/>
      <c r="I75" s="23"/>
      <c r="J75" s="23"/>
      <c r="K75" s="23"/>
      <c r="L75" s="23"/>
      <c r="M75" s="23"/>
      <c r="N75" s="23"/>
      <c r="O75" s="23"/>
    </row>
    <row r="76" spans="1:15" ht="37.5" hidden="1" x14ac:dyDescent="0.3">
      <c r="A76" s="88"/>
      <c r="B76" s="85"/>
      <c r="C76" s="79"/>
      <c r="D76" s="60" t="s">
        <v>51</v>
      </c>
      <c r="E76" s="23"/>
      <c r="F76" s="23"/>
      <c r="G76" s="23">
        <v>0</v>
      </c>
      <c r="H76" s="23"/>
      <c r="I76" s="23"/>
      <c r="J76" s="23"/>
      <c r="K76" s="23"/>
      <c r="L76" s="23"/>
      <c r="M76" s="23"/>
      <c r="N76" s="23"/>
      <c r="O76" s="23"/>
    </row>
    <row r="77" spans="1:15" hidden="1" x14ac:dyDescent="0.3">
      <c r="A77" s="88"/>
      <c r="B77" s="85"/>
      <c r="C77" s="79"/>
      <c r="D77" s="96" t="s">
        <v>49</v>
      </c>
      <c r="E77" s="75"/>
      <c r="F77" s="75"/>
      <c r="G77" s="75">
        <v>0</v>
      </c>
      <c r="H77" s="75">
        <v>0</v>
      </c>
      <c r="I77" s="75"/>
      <c r="J77" s="75"/>
      <c r="K77" s="75"/>
      <c r="L77" s="23"/>
      <c r="M77" s="23"/>
      <c r="N77" s="23"/>
      <c r="O77" s="75"/>
    </row>
    <row r="78" spans="1:15" hidden="1" x14ac:dyDescent="0.3">
      <c r="A78" s="88"/>
      <c r="B78" s="85"/>
      <c r="C78" s="79"/>
      <c r="D78" s="97"/>
      <c r="E78" s="76"/>
      <c r="F78" s="76"/>
      <c r="G78" s="76"/>
      <c r="H78" s="76"/>
      <c r="I78" s="76"/>
      <c r="J78" s="76"/>
      <c r="K78" s="76"/>
      <c r="L78" s="23"/>
      <c r="M78" s="23"/>
      <c r="N78" s="23"/>
      <c r="O78" s="76"/>
    </row>
    <row r="79" spans="1:15" ht="115.5" hidden="1" customHeight="1" x14ac:dyDescent="0.3">
      <c r="A79" s="89"/>
      <c r="B79" s="86"/>
      <c r="C79" s="80"/>
      <c r="D79" s="98"/>
      <c r="E79" s="77"/>
      <c r="F79" s="77"/>
      <c r="G79" s="77"/>
      <c r="H79" s="77"/>
      <c r="I79" s="77"/>
      <c r="J79" s="77"/>
      <c r="K79" s="77"/>
      <c r="L79" s="23"/>
      <c r="M79" s="23"/>
      <c r="N79" s="23"/>
      <c r="O79" s="77"/>
    </row>
    <row r="80" spans="1:15" ht="23.25" customHeight="1" x14ac:dyDescent="0.3">
      <c r="A80" s="87" t="s">
        <v>16</v>
      </c>
      <c r="B80" s="84" t="s">
        <v>23</v>
      </c>
      <c r="C80" s="78" t="s">
        <v>26</v>
      </c>
      <c r="D80" s="62" t="s">
        <v>53</v>
      </c>
      <c r="E80" s="26">
        <f>E81</f>
        <v>1</v>
      </c>
      <c r="F80" s="26">
        <f>F81</f>
        <v>1</v>
      </c>
      <c r="G80" s="26">
        <f>G81</f>
        <v>1</v>
      </c>
      <c r="H80" s="26">
        <f>H81</f>
        <v>1</v>
      </c>
      <c r="I80" s="26">
        <f>I81</f>
        <v>1</v>
      </c>
      <c r="J80" s="26"/>
      <c r="K80" s="26"/>
      <c r="L80" s="23"/>
      <c r="M80" s="23"/>
      <c r="N80" s="23"/>
      <c r="O80" s="26">
        <f>E80+F80+G80+H80+I80+J80+K80</f>
        <v>5</v>
      </c>
    </row>
    <row r="81" spans="1:15" ht="115.5" customHeight="1" x14ac:dyDescent="0.3">
      <c r="A81" s="89"/>
      <c r="B81" s="86"/>
      <c r="C81" s="80"/>
      <c r="D81" s="61" t="s">
        <v>49</v>
      </c>
      <c r="E81" s="26">
        <v>1</v>
      </c>
      <c r="F81" s="26">
        <v>1</v>
      </c>
      <c r="G81" s="26">
        <v>1</v>
      </c>
      <c r="H81" s="26">
        <v>1</v>
      </c>
      <c r="I81" s="26">
        <v>1</v>
      </c>
      <c r="J81" s="26"/>
      <c r="K81" s="26"/>
      <c r="L81" s="23"/>
      <c r="M81" s="23"/>
      <c r="N81" s="23"/>
      <c r="O81" s="26">
        <f>E81+F81+G81+H81+I81+J81+K81</f>
        <v>5</v>
      </c>
    </row>
    <row r="82" spans="1:15" ht="33" customHeight="1" x14ac:dyDescent="0.3">
      <c r="A82" s="87" t="s">
        <v>17</v>
      </c>
      <c r="B82" s="84" t="s">
        <v>23</v>
      </c>
      <c r="C82" s="78" t="s">
        <v>65</v>
      </c>
      <c r="D82" s="64" t="s">
        <v>53</v>
      </c>
      <c r="E82" s="34">
        <f>E83+E84</f>
        <v>0</v>
      </c>
      <c r="F82" s="34">
        <f>F83+F84</f>
        <v>0</v>
      </c>
      <c r="G82" s="34"/>
      <c r="H82" s="34"/>
      <c r="I82" s="34">
        <f>I84</f>
        <v>10</v>
      </c>
      <c r="J82" s="34"/>
      <c r="K82" s="34"/>
      <c r="L82" s="23"/>
      <c r="M82" s="23"/>
      <c r="N82" s="23"/>
      <c r="O82" s="34">
        <f>I82</f>
        <v>10</v>
      </c>
    </row>
    <row r="83" spans="1:15" ht="36.75" customHeight="1" x14ac:dyDescent="0.3">
      <c r="A83" s="88"/>
      <c r="B83" s="85"/>
      <c r="C83" s="79"/>
      <c r="D83" s="61" t="s">
        <v>51</v>
      </c>
      <c r="E83" s="34">
        <v>0</v>
      </c>
      <c r="F83" s="34">
        <v>0</v>
      </c>
      <c r="G83" s="34"/>
      <c r="H83" s="34"/>
      <c r="I83" s="34"/>
      <c r="J83" s="34"/>
      <c r="K83" s="34"/>
      <c r="L83" s="23"/>
      <c r="M83" s="23"/>
      <c r="N83" s="23"/>
      <c r="O83" s="34">
        <f>F83</f>
        <v>0</v>
      </c>
    </row>
    <row r="84" spans="1:15" ht="98.25" customHeight="1" x14ac:dyDescent="0.3">
      <c r="A84" s="88"/>
      <c r="B84" s="85"/>
      <c r="C84" s="80"/>
      <c r="D84" s="91" t="s">
        <v>49</v>
      </c>
      <c r="E84" s="34"/>
      <c r="F84" s="34">
        <v>0</v>
      </c>
      <c r="G84" s="34"/>
      <c r="H84" s="34"/>
      <c r="I84" s="34">
        <v>10</v>
      </c>
      <c r="J84" s="34"/>
      <c r="K84" s="34"/>
      <c r="L84" s="23"/>
      <c r="M84" s="23"/>
      <c r="N84" s="23"/>
      <c r="O84" s="34">
        <f>I84</f>
        <v>10</v>
      </c>
    </row>
    <row r="85" spans="1:15" ht="19.5" hidden="1" customHeight="1" x14ac:dyDescent="0.3">
      <c r="A85" s="53"/>
      <c r="B85" s="55"/>
      <c r="C85" s="63"/>
      <c r="D85" s="92"/>
      <c r="E85" s="34"/>
      <c r="F85" s="34"/>
      <c r="G85" s="34"/>
      <c r="H85" s="34"/>
      <c r="I85" s="34"/>
      <c r="J85" s="34"/>
      <c r="K85" s="34"/>
      <c r="L85" s="23"/>
      <c r="M85" s="23"/>
      <c r="N85" s="23"/>
      <c r="O85" s="34"/>
    </row>
    <row r="86" spans="1:15" ht="17.25" hidden="1" customHeight="1" x14ac:dyDescent="0.3">
      <c r="A86" s="54"/>
      <c r="B86" s="56"/>
      <c r="C86" s="57"/>
      <c r="D86" s="93"/>
      <c r="E86" s="34"/>
      <c r="F86" s="34"/>
      <c r="G86" s="34"/>
      <c r="H86" s="34"/>
      <c r="I86" s="34"/>
      <c r="J86" s="34"/>
      <c r="K86" s="34"/>
      <c r="L86" s="23"/>
      <c r="M86" s="23"/>
      <c r="N86" s="23"/>
      <c r="O86" s="34"/>
    </row>
    <row r="87" spans="1:15" ht="38.25" hidden="1" customHeight="1" x14ac:dyDescent="0.3">
      <c r="A87" s="87" t="s">
        <v>64</v>
      </c>
      <c r="B87" s="84" t="s">
        <v>23</v>
      </c>
      <c r="C87" s="90" t="s">
        <v>54</v>
      </c>
      <c r="D87" s="60" t="s">
        <v>53</v>
      </c>
      <c r="E87" s="23">
        <f>E88</f>
        <v>0</v>
      </c>
      <c r="F87" s="23">
        <f>F88</f>
        <v>0</v>
      </c>
      <c r="G87" s="23">
        <f>G88</f>
        <v>0</v>
      </c>
      <c r="H87" s="23">
        <f>H88</f>
        <v>0</v>
      </c>
      <c r="I87" s="23">
        <f>I88</f>
        <v>10</v>
      </c>
      <c r="J87" s="23"/>
      <c r="K87" s="23"/>
      <c r="L87" s="23">
        <f>L88</f>
        <v>0</v>
      </c>
      <c r="M87" s="23">
        <f>M88</f>
        <v>0</v>
      </c>
      <c r="N87" s="23">
        <f>N88</f>
        <v>0</v>
      </c>
      <c r="O87" s="23">
        <f>SUM(E87:N87)</f>
        <v>10</v>
      </c>
    </row>
    <row r="88" spans="1:15" ht="99.75" customHeight="1" x14ac:dyDescent="0.3">
      <c r="A88" s="88"/>
      <c r="B88" s="85"/>
      <c r="C88" s="90"/>
      <c r="D88" s="91" t="s">
        <v>49</v>
      </c>
      <c r="E88" s="75">
        <v>0</v>
      </c>
      <c r="F88" s="75">
        <v>0</v>
      </c>
      <c r="G88" s="75">
        <v>0</v>
      </c>
      <c r="H88" s="75">
        <v>0</v>
      </c>
      <c r="I88" s="75">
        <v>10</v>
      </c>
      <c r="J88" s="75"/>
      <c r="K88" s="75"/>
      <c r="L88" s="37">
        <v>0</v>
      </c>
      <c r="M88" s="37">
        <v>0</v>
      </c>
      <c r="N88" s="37">
        <v>0</v>
      </c>
      <c r="O88" s="75">
        <f>SUM(E88:N88)</f>
        <v>10</v>
      </c>
    </row>
    <row r="89" spans="1:15" ht="115.5" hidden="1" customHeight="1" x14ac:dyDescent="0.3">
      <c r="A89" s="88"/>
      <c r="B89" s="85"/>
      <c r="C89" s="90"/>
      <c r="D89" s="92"/>
      <c r="E89" s="76"/>
      <c r="F89" s="76"/>
      <c r="G89" s="76"/>
      <c r="H89" s="76"/>
      <c r="I89" s="76"/>
      <c r="J89" s="76"/>
      <c r="K89" s="76"/>
      <c r="L89" s="39"/>
      <c r="M89" s="39"/>
      <c r="N89" s="39"/>
      <c r="O89" s="76"/>
    </row>
    <row r="90" spans="1:15" ht="115.5" hidden="1" customHeight="1" x14ac:dyDescent="0.3">
      <c r="A90" s="88"/>
      <c r="B90" s="85"/>
      <c r="C90" s="90"/>
      <c r="D90" s="92"/>
      <c r="E90" s="76"/>
      <c r="F90" s="76"/>
      <c r="G90" s="76"/>
      <c r="H90" s="76"/>
      <c r="I90" s="76"/>
      <c r="J90" s="76"/>
      <c r="K90" s="76"/>
      <c r="L90" s="39"/>
      <c r="M90" s="39"/>
      <c r="N90" s="39"/>
      <c r="O90" s="76"/>
    </row>
    <row r="91" spans="1:15" ht="115.5" hidden="1" customHeight="1" x14ac:dyDescent="0.3">
      <c r="A91" s="89"/>
      <c r="B91" s="86"/>
      <c r="C91" s="90"/>
      <c r="D91" s="93"/>
      <c r="E91" s="77"/>
      <c r="F91" s="77"/>
      <c r="G91" s="77"/>
      <c r="H91" s="77"/>
      <c r="I91" s="77"/>
      <c r="J91" s="77"/>
      <c r="K91" s="77"/>
      <c r="L91" s="38"/>
      <c r="M91" s="38"/>
      <c r="N91" s="38"/>
      <c r="O91" s="77"/>
    </row>
    <row r="92" spans="1:15" ht="21.75" customHeight="1" x14ac:dyDescent="0.3">
      <c r="A92" s="87" t="s">
        <v>66</v>
      </c>
      <c r="B92" s="84" t="s">
        <v>23</v>
      </c>
      <c r="C92" s="90" t="s">
        <v>67</v>
      </c>
      <c r="D92" s="60" t="s">
        <v>53</v>
      </c>
      <c r="E92" s="23">
        <f>E93</f>
        <v>2000</v>
      </c>
      <c r="F92" s="23">
        <f>F93</f>
        <v>3730</v>
      </c>
      <c r="G92" s="23">
        <f>G93</f>
        <v>0</v>
      </c>
      <c r="H92" s="23">
        <f>H93</f>
        <v>0</v>
      </c>
      <c r="I92" s="23">
        <f>I93</f>
        <v>0</v>
      </c>
      <c r="J92" s="23"/>
      <c r="K92" s="23"/>
      <c r="L92" s="23">
        <f>L93</f>
        <v>0</v>
      </c>
      <c r="M92" s="23">
        <f>M93</f>
        <v>0</v>
      </c>
      <c r="N92" s="23">
        <f>N93</f>
        <v>0</v>
      </c>
      <c r="O92" s="23">
        <f>SUM(E92:N92)</f>
        <v>5730</v>
      </c>
    </row>
    <row r="93" spans="1:15" ht="74.25" customHeight="1" x14ac:dyDescent="0.3">
      <c r="A93" s="88"/>
      <c r="B93" s="85"/>
      <c r="C93" s="90"/>
      <c r="D93" s="91" t="s">
        <v>51</v>
      </c>
      <c r="E93" s="75">
        <v>2000</v>
      </c>
      <c r="F93" s="75">
        <v>3730</v>
      </c>
      <c r="G93" s="75">
        <v>0</v>
      </c>
      <c r="H93" s="75">
        <v>0</v>
      </c>
      <c r="I93" s="75">
        <v>0</v>
      </c>
      <c r="J93" s="75"/>
      <c r="K93" s="75"/>
      <c r="L93" s="44">
        <v>0</v>
      </c>
      <c r="M93" s="44">
        <v>0</v>
      </c>
      <c r="N93" s="44">
        <v>0</v>
      </c>
      <c r="O93" s="75">
        <f>E93+F93</f>
        <v>5730</v>
      </c>
    </row>
    <row r="94" spans="1:15" ht="115.5" hidden="1" customHeight="1" x14ac:dyDescent="0.3">
      <c r="A94" s="88"/>
      <c r="B94" s="85"/>
      <c r="C94" s="90"/>
      <c r="D94" s="92"/>
      <c r="E94" s="76"/>
      <c r="F94" s="76"/>
      <c r="G94" s="76"/>
      <c r="H94" s="76"/>
      <c r="I94" s="76"/>
      <c r="J94" s="76"/>
      <c r="K94" s="76"/>
      <c r="L94" s="46"/>
      <c r="M94" s="46"/>
      <c r="N94" s="46"/>
      <c r="O94" s="76"/>
    </row>
    <row r="95" spans="1:15" ht="115.5" hidden="1" customHeight="1" x14ac:dyDescent="0.3">
      <c r="A95" s="88"/>
      <c r="B95" s="85"/>
      <c r="C95" s="90"/>
      <c r="D95" s="92"/>
      <c r="E95" s="76"/>
      <c r="F95" s="76"/>
      <c r="G95" s="76"/>
      <c r="H95" s="76"/>
      <c r="I95" s="76"/>
      <c r="J95" s="76"/>
      <c r="K95" s="76"/>
      <c r="L95" s="46"/>
      <c r="M95" s="46"/>
      <c r="N95" s="46"/>
      <c r="O95" s="76"/>
    </row>
    <row r="96" spans="1:15" ht="115.5" hidden="1" customHeight="1" x14ac:dyDescent="0.3">
      <c r="A96" s="89"/>
      <c r="B96" s="86"/>
      <c r="C96" s="90"/>
      <c r="D96" s="93"/>
      <c r="E96" s="77"/>
      <c r="F96" s="77"/>
      <c r="G96" s="77"/>
      <c r="H96" s="77"/>
      <c r="I96" s="77"/>
      <c r="J96" s="77"/>
      <c r="K96" s="77"/>
      <c r="L96" s="45"/>
      <c r="M96" s="45"/>
      <c r="N96" s="45"/>
      <c r="O96" s="77"/>
    </row>
    <row r="97" spans="1:17" ht="18.75" customHeight="1" x14ac:dyDescent="0.3">
      <c r="A97" s="87" t="s">
        <v>72</v>
      </c>
      <c r="B97" s="84" t="s">
        <v>23</v>
      </c>
      <c r="C97" s="90" t="s">
        <v>73</v>
      </c>
      <c r="D97" s="60" t="s">
        <v>53</v>
      </c>
      <c r="E97" s="23">
        <f>E98</f>
        <v>27.972999999999999</v>
      </c>
      <c r="F97" s="23">
        <f>F98</f>
        <v>37.374000000000002</v>
      </c>
      <c r="G97" s="23">
        <f>G98</f>
        <v>0</v>
      </c>
      <c r="H97" s="23">
        <f>H98</f>
        <v>0</v>
      </c>
      <c r="I97" s="23">
        <f>I98</f>
        <v>0</v>
      </c>
      <c r="J97" s="23"/>
      <c r="K97" s="23"/>
      <c r="L97" s="23">
        <f>L98</f>
        <v>0</v>
      </c>
      <c r="M97" s="23">
        <f>M98</f>
        <v>0</v>
      </c>
      <c r="N97" s="23">
        <f>N98</f>
        <v>0</v>
      </c>
      <c r="O97" s="23">
        <f>SUM(E97:N97)</f>
        <v>65.347000000000008</v>
      </c>
    </row>
    <row r="98" spans="1:17" x14ac:dyDescent="0.3">
      <c r="A98" s="88"/>
      <c r="B98" s="85"/>
      <c r="C98" s="90"/>
      <c r="D98" s="91" t="s">
        <v>49</v>
      </c>
      <c r="E98" s="75">
        <v>27.972999999999999</v>
      </c>
      <c r="F98" s="75">
        <v>37.374000000000002</v>
      </c>
      <c r="G98" s="75">
        <v>0</v>
      </c>
      <c r="H98" s="75">
        <v>0</v>
      </c>
      <c r="I98" s="75">
        <v>0</v>
      </c>
      <c r="J98" s="75"/>
      <c r="K98" s="75"/>
      <c r="L98" s="28">
        <v>0</v>
      </c>
      <c r="M98" s="28">
        <v>0</v>
      </c>
      <c r="N98" s="28">
        <v>0</v>
      </c>
      <c r="O98" s="75">
        <f>E98</f>
        <v>27.972999999999999</v>
      </c>
    </row>
    <row r="99" spans="1:17" x14ac:dyDescent="0.3">
      <c r="A99" s="88"/>
      <c r="B99" s="85"/>
      <c r="C99" s="90"/>
      <c r="D99" s="92"/>
      <c r="E99" s="76"/>
      <c r="F99" s="76"/>
      <c r="G99" s="76"/>
      <c r="H99" s="76"/>
      <c r="I99" s="76"/>
      <c r="J99" s="76"/>
      <c r="K99" s="76"/>
      <c r="L99" s="27"/>
      <c r="M99" s="27"/>
      <c r="N99" s="27"/>
      <c r="O99" s="76"/>
    </row>
    <row r="100" spans="1:17" x14ac:dyDescent="0.3">
      <c r="A100" s="88"/>
      <c r="B100" s="85"/>
      <c r="C100" s="90"/>
      <c r="D100" s="92"/>
      <c r="E100" s="76"/>
      <c r="F100" s="76"/>
      <c r="G100" s="76"/>
      <c r="H100" s="76"/>
      <c r="I100" s="76"/>
      <c r="J100" s="76"/>
      <c r="K100" s="76"/>
      <c r="L100" s="27"/>
      <c r="M100" s="27"/>
      <c r="N100" s="27"/>
      <c r="O100" s="76"/>
    </row>
    <row r="101" spans="1:17" ht="45" customHeight="1" x14ac:dyDescent="0.3">
      <c r="A101" s="89"/>
      <c r="B101" s="86"/>
      <c r="C101" s="90"/>
      <c r="D101" s="93"/>
      <c r="E101" s="77"/>
      <c r="F101" s="77"/>
      <c r="G101" s="77"/>
      <c r="H101" s="77"/>
      <c r="I101" s="77"/>
      <c r="J101" s="77"/>
      <c r="K101" s="77"/>
      <c r="L101" s="26"/>
      <c r="M101" s="26"/>
      <c r="N101" s="26"/>
      <c r="O101" s="77"/>
    </row>
    <row r="102" spans="1:17" ht="18.75" hidden="1" customHeight="1" x14ac:dyDescent="0.3">
      <c r="A102" s="87" t="s">
        <v>15</v>
      </c>
      <c r="B102" s="100" t="s">
        <v>23</v>
      </c>
      <c r="C102" s="100" t="s">
        <v>24</v>
      </c>
      <c r="D102" s="60" t="s">
        <v>53</v>
      </c>
      <c r="E102" s="23">
        <f>SUM(E103:E106)</f>
        <v>0</v>
      </c>
      <c r="F102" s="23">
        <v>0</v>
      </c>
      <c r="G102" s="23">
        <v>0</v>
      </c>
      <c r="H102" s="23">
        <v>0</v>
      </c>
      <c r="I102" s="23">
        <f>SUM(I103:I106)</f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</row>
    <row r="103" spans="1:17" ht="37.5" hidden="1" customHeight="1" x14ac:dyDescent="0.3">
      <c r="A103" s="88"/>
      <c r="B103" s="101"/>
      <c r="C103" s="101"/>
      <c r="D103" s="60" t="s">
        <v>52</v>
      </c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>
        <f>SUM(E103:I103)</f>
        <v>0</v>
      </c>
    </row>
    <row r="104" spans="1:17" ht="37.5" hidden="1" customHeight="1" x14ac:dyDescent="0.3">
      <c r="A104" s="88"/>
      <c r="B104" s="101"/>
      <c r="C104" s="101"/>
      <c r="D104" s="60" t="s">
        <v>51</v>
      </c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>
        <f>SUM(E104:I104)</f>
        <v>0</v>
      </c>
    </row>
    <row r="105" spans="1:17" ht="56.25" hidden="1" customHeight="1" x14ac:dyDescent="0.3">
      <c r="A105" s="88"/>
      <c r="B105" s="101"/>
      <c r="C105" s="101"/>
      <c r="D105" s="60" t="s">
        <v>50</v>
      </c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>
        <f>SUM(E105:I105)</f>
        <v>0</v>
      </c>
    </row>
    <row r="106" spans="1:17" ht="93.75" hidden="1" customHeight="1" x14ac:dyDescent="0.3">
      <c r="A106" s="89"/>
      <c r="B106" s="102"/>
      <c r="C106" s="102"/>
      <c r="D106" s="60" t="s">
        <v>49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</row>
    <row r="107" spans="1:17" ht="29.25" customHeight="1" x14ac:dyDescent="0.3">
      <c r="A107" s="87" t="s">
        <v>74</v>
      </c>
      <c r="B107" s="84" t="s">
        <v>23</v>
      </c>
      <c r="C107" s="81" t="s">
        <v>80</v>
      </c>
      <c r="D107" s="60" t="s">
        <v>53</v>
      </c>
      <c r="E107" s="23"/>
      <c r="F107" s="23">
        <f>F108+F109</f>
        <v>512.43599999999992</v>
      </c>
      <c r="G107" s="23"/>
      <c r="H107" s="23"/>
      <c r="I107" s="23"/>
      <c r="J107" s="23"/>
      <c r="K107" s="23"/>
      <c r="L107" s="23"/>
      <c r="M107" s="23"/>
      <c r="N107" s="23"/>
      <c r="O107" s="23">
        <f>F107</f>
        <v>512.43599999999992</v>
      </c>
    </row>
    <row r="108" spans="1:17" ht="93.75" customHeight="1" x14ac:dyDescent="0.3">
      <c r="A108" s="88"/>
      <c r="B108" s="85"/>
      <c r="C108" s="82"/>
      <c r="D108" s="60" t="s">
        <v>49</v>
      </c>
      <c r="E108" s="23"/>
      <c r="F108" s="23">
        <f>'Приложение 3'!F27</f>
        <v>256.2</v>
      </c>
      <c r="G108" s="23"/>
      <c r="H108" s="23"/>
      <c r="I108" s="23"/>
      <c r="J108" s="23"/>
      <c r="K108" s="23"/>
      <c r="L108" s="23"/>
      <c r="M108" s="23"/>
      <c r="N108" s="23"/>
      <c r="O108" s="23">
        <f>F108</f>
        <v>256.2</v>
      </c>
    </row>
    <row r="109" spans="1:17" ht="45" customHeight="1" x14ac:dyDescent="0.3">
      <c r="A109" s="89"/>
      <c r="B109" s="86"/>
      <c r="C109" s="83"/>
      <c r="D109" s="60" t="s">
        <v>51</v>
      </c>
      <c r="E109" s="23"/>
      <c r="F109" s="23">
        <v>256.23599999999999</v>
      </c>
      <c r="G109" s="23"/>
      <c r="H109" s="23"/>
      <c r="I109" s="23"/>
      <c r="J109" s="23"/>
      <c r="K109" s="23"/>
      <c r="L109" s="23"/>
      <c r="M109" s="23"/>
      <c r="N109" s="23"/>
      <c r="O109" s="23">
        <f>F109</f>
        <v>256.23599999999999</v>
      </c>
    </row>
    <row r="110" spans="1:17" ht="171" hidden="1" customHeight="1" x14ac:dyDescent="0.3">
      <c r="A110" s="48"/>
      <c r="B110" s="49" t="s">
        <v>23</v>
      </c>
      <c r="C110" s="41" t="s">
        <v>80</v>
      </c>
      <c r="D110" s="60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1:17" ht="93.75" hidden="1" customHeight="1" x14ac:dyDescent="0.3">
      <c r="A111" s="48"/>
      <c r="B111" s="49"/>
      <c r="C111" s="58"/>
      <c r="D111" s="60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1:17" hidden="1" x14ac:dyDescent="0.3">
      <c r="A112" s="94" t="s">
        <v>77</v>
      </c>
      <c r="B112" s="95" t="s">
        <v>23</v>
      </c>
      <c r="C112" s="95" t="s">
        <v>81</v>
      </c>
      <c r="D112" s="60" t="s">
        <v>53</v>
      </c>
      <c r="E112" s="23">
        <f>SUM(E113:E116)</f>
        <v>97.44</v>
      </c>
      <c r="F112" s="23"/>
      <c r="G112" s="23"/>
      <c r="H112" s="23"/>
      <c r="I112" s="23">
        <f>SUM(I113:I116)</f>
        <v>0</v>
      </c>
      <c r="J112" s="23"/>
      <c r="K112" s="23"/>
      <c r="L112" s="23"/>
      <c r="M112" s="23"/>
      <c r="N112" s="23"/>
      <c r="O112" s="23">
        <f>SUM(E112:N112)</f>
        <v>97.44</v>
      </c>
      <c r="P112" s="25"/>
      <c r="Q112" s="24"/>
    </row>
    <row r="113" spans="1:15" ht="37.5" hidden="1" customHeight="1" x14ac:dyDescent="0.3">
      <c r="A113" s="99"/>
      <c r="B113" s="95"/>
      <c r="C113" s="95"/>
      <c r="D113" s="60" t="s">
        <v>52</v>
      </c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>
        <f>SUM(E113:I113)</f>
        <v>0</v>
      </c>
    </row>
    <row r="114" spans="1:15" ht="37.5" hidden="1" customHeight="1" x14ac:dyDescent="0.3">
      <c r="A114" s="99"/>
      <c r="B114" s="95"/>
      <c r="C114" s="95"/>
      <c r="D114" s="60" t="s">
        <v>51</v>
      </c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>
        <f>SUM(E114:I114)</f>
        <v>0</v>
      </c>
    </row>
    <row r="115" spans="1:15" ht="27" customHeight="1" x14ac:dyDescent="0.3">
      <c r="A115" s="99"/>
      <c r="B115" s="95"/>
      <c r="C115" s="95"/>
      <c r="D115" s="60" t="s">
        <v>53</v>
      </c>
      <c r="E115" s="23">
        <f>E116</f>
        <v>48.72</v>
      </c>
      <c r="F115" s="23"/>
      <c r="G115" s="23"/>
      <c r="H115" s="23"/>
      <c r="I115" s="23"/>
      <c r="J115" s="23"/>
      <c r="K115" s="23"/>
      <c r="L115" s="23"/>
      <c r="M115" s="23"/>
      <c r="N115" s="23"/>
      <c r="O115" s="23">
        <f>SUM(E115:I115)</f>
        <v>48.72</v>
      </c>
    </row>
    <row r="116" spans="1:15" ht="153" customHeight="1" x14ac:dyDescent="0.3">
      <c r="A116" s="94"/>
      <c r="B116" s="95"/>
      <c r="C116" s="95"/>
      <c r="D116" s="60" t="s">
        <v>51</v>
      </c>
      <c r="E116" s="23">
        <v>48.72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f>SUM(E116:N116)</f>
        <v>48.72</v>
      </c>
    </row>
    <row r="117" spans="1:15" ht="43.5" customHeight="1" x14ac:dyDescent="0.3">
      <c r="A117" s="22"/>
      <c r="B117" s="21"/>
      <c r="C117" s="24"/>
      <c r="D117" s="24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</row>
    <row r="118" spans="1:15" x14ac:dyDescent="0.3">
      <c r="C118" s="24"/>
      <c r="D118" s="24"/>
    </row>
    <row r="119" spans="1:15" x14ac:dyDescent="0.3">
      <c r="C119" s="24"/>
      <c r="D119" s="24"/>
    </row>
    <row r="120" spans="1:15" x14ac:dyDescent="0.3">
      <c r="C120" s="24"/>
      <c r="D120" s="24"/>
    </row>
    <row r="121" spans="1:15" x14ac:dyDescent="0.3">
      <c r="C121" s="24"/>
      <c r="D121" s="24"/>
    </row>
    <row r="122" spans="1:15" x14ac:dyDescent="0.3">
      <c r="C122" s="24"/>
      <c r="D122" s="24"/>
    </row>
    <row r="123" spans="1:15" x14ac:dyDescent="0.3">
      <c r="C123" s="24"/>
      <c r="D123" s="24"/>
    </row>
    <row r="124" spans="1:15" x14ac:dyDescent="0.3">
      <c r="C124" s="24"/>
      <c r="D124" s="24"/>
    </row>
    <row r="125" spans="1:15" x14ac:dyDescent="0.3">
      <c r="C125" s="24"/>
      <c r="D125" s="24"/>
    </row>
    <row r="126" spans="1:15" x14ac:dyDescent="0.3">
      <c r="C126" s="24"/>
      <c r="D126" s="24"/>
    </row>
    <row r="127" spans="1:15" x14ac:dyDescent="0.3">
      <c r="C127" s="24"/>
      <c r="D127" s="24"/>
    </row>
    <row r="128" spans="1:15" x14ac:dyDescent="0.3">
      <c r="C128" s="24"/>
      <c r="D128" s="24"/>
    </row>
    <row r="129" spans="3:4" x14ac:dyDescent="0.3">
      <c r="C129" s="24"/>
      <c r="D129" s="24"/>
    </row>
    <row r="130" spans="3:4" x14ac:dyDescent="0.3">
      <c r="C130" s="24"/>
      <c r="D130" s="24"/>
    </row>
    <row r="131" spans="3:4" x14ac:dyDescent="0.3">
      <c r="C131" s="24"/>
      <c r="D131" s="24"/>
    </row>
    <row r="132" spans="3:4" x14ac:dyDescent="0.3">
      <c r="C132" s="24"/>
      <c r="D132" s="24"/>
    </row>
    <row r="133" spans="3:4" x14ac:dyDescent="0.3">
      <c r="C133" s="24"/>
      <c r="D133" s="24"/>
    </row>
    <row r="134" spans="3:4" x14ac:dyDescent="0.3">
      <c r="C134" s="24"/>
      <c r="D134" s="24"/>
    </row>
    <row r="135" spans="3:4" x14ac:dyDescent="0.3">
      <c r="C135" s="24"/>
      <c r="D135" s="24"/>
    </row>
    <row r="136" spans="3:4" x14ac:dyDescent="0.3">
      <c r="C136" s="24"/>
      <c r="D136" s="24"/>
    </row>
    <row r="137" spans="3:4" x14ac:dyDescent="0.3">
      <c r="C137" s="24"/>
      <c r="D137" s="24"/>
    </row>
    <row r="138" spans="3:4" x14ac:dyDescent="0.3">
      <c r="C138" s="24"/>
      <c r="D138" s="24"/>
    </row>
    <row r="139" spans="3:4" x14ac:dyDescent="0.3">
      <c r="C139" s="24"/>
      <c r="D139" s="24"/>
    </row>
    <row r="140" spans="3:4" x14ac:dyDescent="0.3">
      <c r="C140" s="24"/>
      <c r="D140" s="24"/>
    </row>
    <row r="141" spans="3:4" x14ac:dyDescent="0.3">
      <c r="C141" s="24"/>
      <c r="D141" s="24"/>
    </row>
    <row r="142" spans="3:4" x14ac:dyDescent="0.3">
      <c r="C142" s="24"/>
      <c r="D142" s="24"/>
    </row>
    <row r="143" spans="3:4" x14ac:dyDescent="0.3">
      <c r="C143" s="24"/>
      <c r="D143" s="24"/>
    </row>
    <row r="144" spans="3:4" x14ac:dyDescent="0.3">
      <c r="C144" s="24"/>
      <c r="D144" s="24"/>
    </row>
    <row r="145" spans="3:4" x14ac:dyDescent="0.3">
      <c r="C145" s="24"/>
      <c r="D145" s="24"/>
    </row>
    <row r="146" spans="3:4" x14ac:dyDescent="0.3">
      <c r="C146" s="24"/>
      <c r="D146" s="24"/>
    </row>
    <row r="147" spans="3:4" x14ac:dyDescent="0.3">
      <c r="C147" s="24"/>
      <c r="D147" s="24"/>
    </row>
    <row r="148" spans="3:4" x14ac:dyDescent="0.3">
      <c r="C148" s="24"/>
      <c r="D148" s="24"/>
    </row>
    <row r="149" spans="3:4" x14ac:dyDescent="0.3">
      <c r="C149" s="24"/>
      <c r="D149" s="24"/>
    </row>
    <row r="150" spans="3:4" x14ac:dyDescent="0.3">
      <c r="C150" s="24"/>
      <c r="D150" s="24"/>
    </row>
    <row r="151" spans="3:4" x14ac:dyDescent="0.3">
      <c r="C151" s="24"/>
      <c r="D151" s="24"/>
    </row>
    <row r="152" spans="3:4" x14ac:dyDescent="0.3">
      <c r="C152" s="24"/>
      <c r="D152" s="24"/>
    </row>
    <row r="153" spans="3:4" x14ac:dyDescent="0.3">
      <c r="C153" s="24"/>
      <c r="D153" s="24"/>
    </row>
    <row r="154" spans="3:4" x14ac:dyDescent="0.3">
      <c r="C154" s="24"/>
      <c r="D154" s="24"/>
    </row>
    <row r="155" spans="3:4" x14ac:dyDescent="0.3">
      <c r="C155" s="24"/>
      <c r="D155" s="24"/>
    </row>
    <row r="156" spans="3:4" x14ac:dyDescent="0.3">
      <c r="C156" s="24"/>
      <c r="D156" s="24"/>
    </row>
    <row r="157" spans="3:4" x14ac:dyDescent="0.3">
      <c r="C157" s="24"/>
      <c r="D157" s="24"/>
    </row>
    <row r="158" spans="3:4" x14ac:dyDescent="0.3">
      <c r="C158" s="24"/>
      <c r="D158" s="24"/>
    </row>
    <row r="159" spans="3:4" x14ac:dyDescent="0.3">
      <c r="C159" s="24"/>
      <c r="D159" s="24"/>
    </row>
  </sheetData>
  <mergeCells count="141">
    <mergeCell ref="A102:A106"/>
    <mergeCell ref="I1:O1"/>
    <mergeCell ref="A4:O4"/>
    <mergeCell ref="A5:O5"/>
    <mergeCell ref="C15:C19"/>
    <mergeCell ref="O13:O14"/>
    <mergeCell ref="F13:F14"/>
    <mergeCell ref="E13:E14"/>
    <mergeCell ref="I13:I14"/>
    <mergeCell ref="A9:A14"/>
    <mergeCell ref="B7:B8"/>
    <mergeCell ref="D7:D8"/>
    <mergeCell ref="D13:D14"/>
    <mergeCell ref="C9:C14"/>
    <mergeCell ref="B15:B19"/>
    <mergeCell ref="N13:N14"/>
    <mergeCell ref="J13:J14"/>
    <mergeCell ref="K13:K14"/>
    <mergeCell ref="L13:L14"/>
    <mergeCell ref="M13:M14"/>
    <mergeCell ref="H13:H14"/>
    <mergeCell ref="G13:G14"/>
    <mergeCell ref="E7:O7"/>
    <mergeCell ref="G77:G79"/>
    <mergeCell ref="H77:H79"/>
    <mergeCell ref="I77:I79"/>
    <mergeCell ref="J77:J79"/>
    <mergeCell ref="K77:K79"/>
    <mergeCell ref="D77:D79"/>
    <mergeCell ref="E77:E79"/>
    <mergeCell ref="F77:F79"/>
    <mergeCell ref="I2:O3"/>
    <mergeCell ref="A7:A8"/>
    <mergeCell ref="K27:K29"/>
    <mergeCell ref="H27:H29"/>
    <mergeCell ref="E21:E24"/>
    <mergeCell ref="D21:D24"/>
    <mergeCell ref="A30:A34"/>
    <mergeCell ref="A20:A24"/>
    <mergeCell ref="B9:B14"/>
    <mergeCell ref="C7:C8"/>
    <mergeCell ref="A15:A19"/>
    <mergeCell ref="C112:C116"/>
    <mergeCell ref="C62:C67"/>
    <mergeCell ref="A62:A67"/>
    <mergeCell ref="C68:C73"/>
    <mergeCell ref="B112:B116"/>
    <mergeCell ref="B30:B34"/>
    <mergeCell ref="B20:B24"/>
    <mergeCell ref="C20:C24"/>
    <mergeCell ref="C30:C34"/>
    <mergeCell ref="A112:A116"/>
    <mergeCell ref="C97:C101"/>
    <mergeCell ref="A74:A79"/>
    <mergeCell ref="A80:A81"/>
    <mergeCell ref="B80:B81"/>
    <mergeCell ref="C80:C81"/>
    <mergeCell ref="B102:B106"/>
    <mergeCell ref="C102:C106"/>
    <mergeCell ref="A97:A101"/>
    <mergeCell ref="B97:B101"/>
    <mergeCell ref="A68:A73"/>
    <mergeCell ref="B68:B73"/>
    <mergeCell ref="B35:B40"/>
    <mergeCell ref="B74:B79"/>
    <mergeCell ref="B62:B67"/>
    <mergeCell ref="O21:O24"/>
    <mergeCell ref="A25:A29"/>
    <mergeCell ref="O27:O29"/>
    <mergeCell ref="I27:I29"/>
    <mergeCell ref="J27:J29"/>
    <mergeCell ref="B25:B29"/>
    <mergeCell ref="C25:C29"/>
    <mergeCell ref="D27:D29"/>
    <mergeCell ref="E27:E29"/>
    <mergeCell ref="F27:F29"/>
    <mergeCell ref="G27:G29"/>
    <mergeCell ref="F21:F24"/>
    <mergeCell ref="G21:G24"/>
    <mergeCell ref="H21:H24"/>
    <mergeCell ref="I21:I24"/>
    <mergeCell ref="J21:J24"/>
    <mergeCell ref="K21:K24"/>
    <mergeCell ref="D88:D91"/>
    <mergeCell ref="B82:B84"/>
    <mergeCell ref="A82:A84"/>
    <mergeCell ref="E88:E91"/>
    <mergeCell ref="F88:F91"/>
    <mergeCell ref="G88:G91"/>
    <mergeCell ref="H88:H91"/>
    <mergeCell ref="I88:I91"/>
    <mergeCell ref="D84:D86"/>
    <mergeCell ref="C82:C84"/>
    <mergeCell ref="I98:I101"/>
    <mergeCell ref="H98:H101"/>
    <mergeCell ref="O35:O36"/>
    <mergeCell ref="A51:A56"/>
    <mergeCell ref="A46:A50"/>
    <mergeCell ref="B51:B56"/>
    <mergeCell ref="A35:A40"/>
    <mergeCell ref="B46:B50"/>
    <mergeCell ref="C35:C40"/>
    <mergeCell ref="C46:C50"/>
    <mergeCell ref="A57:A61"/>
    <mergeCell ref="B57:B61"/>
    <mergeCell ref="C41:C45"/>
    <mergeCell ref="B41:B45"/>
    <mergeCell ref="A41:A45"/>
    <mergeCell ref="O61:O62"/>
    <mergeCell ref="C57:C61"/>
    <mergeCell ref="C51:C56"/>
    <mergeCell ref="J88:J91"/>
    <mergeCell ref="K88:K91"/>
    <mergeCell ref="O88:O91"/>
    <mergeCell ref="A87:A91"/>
    <mergeCell ref="B87:B91"/>
    <mergeCell ref="C87:C91"/>
    <mergeCell ref="K98:K101"/>
    <mergeCell ref="J98:J101"/>
    <mergeCell ref="O77:O79"/>
    <mergeCell ref="C74:C79"/>
    <mergeCell ref="C107:C109"/>
    <mergeCell ref="B107:B109"/>
    <mergeCell ref="A107:A109"/>
    <mergeCell ref="J93:J96"/>
    <mergeCell ref="K93:K96"/>
    <mergeCell ref="O93:O96"/>
    <mergeCell ref="A92:A96"/>
    <mergeCell ref="B92:B96"/>
    <mergeCell ref="C92:C96"/>
    <mergeCell ref="D93:D96"/>
    <mergeCell ref="E93:E96"/>
    <mergeCell ref="F93:F96"/>
    <mergeCell ref="G93:G96"/>
    <mergeCell ref="H93:H96"/>
    <mergeCell ref="I93:I96"/>
    <mergeCell ref="O98:O101"/>
    <mergeCell ref="D98:D101"/>
    <mergeCell ref="E98:E101"/>
    <mergeCell ref="F98:F101"/>
    <mergeCell ref="G98:G101"/>
  </mergeCells>
  <pageMargins left="0.70866141732283472" right="0.70866141732283472" top="0.74803149606299213" bottom="0.74803149606299213" header="0.31496062992125984" footer="0.31496062992125984"/>
  <pageSetup paperSize="9" scale="55" fitToHeight="3" orientation="landscape" blackAndWhite="1" r:id="rId1"/>
  <rowBreaks count="1" manualBreakCount="1">
    <brk id="8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3'!Заголовки_для_печати</vt:lpstr>
      <vt:lpstr>'Приложение 4'!Заголовки_для_печати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2024-04-25T12:18:41Z</cp:lastPrinted>
  <dcterms:created xsi:type="dcterms:W3CDTF">2013-09-21T13:32:11Z</dcterms:created>
  <dcterms:modified xsi:type="dcterms:W3CDTF">2024-04-26T07:19:36Z</dcterms:modified>
</cp:coreProperties>
</file>